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https://origin.sharepoint.com/sites/QualityAssurance/Shared Documents/Compliance/AER/ROLR Cost Recovery 2024/Resubmissions/10 Mar 2024 Resub/"/>
    </mc:Choice>
  </mc:AlternateContent>
  <xr:revisionPtr revIDLastSave="2" documentId="8_{12E820A0-04B2-448C-8175-BE849AEBFCAF}" xr6:coauthVersionLast="47" xr6:coauthVersionMax="47" xr10:uidLastSave="{3695D8AB-DC68-4D69-9ACF-C03A31EA02A8}"/>
  <bookViews>
    <workbookView xWindow="-110" yWindow="-110" windowWidth="38620" windowHeight="21220" tabRatio="949" activeTab="5" xr2:uid="{AC299D2D-8A4D-4B15-B3EA-9AC00CACB1BB}"/>
  </bookViews>
  <sheets>
    <sheet name="Cover Sheet" sheetId="36" r:id="rId1"/>
    <sheet name="Spreadsheet Notes" sheetId="56" r:id="rId2"/>
    <sheet name="RoLR event costs Mojo East" sheetId="40" r:id="rId3"/>
    <sheet name="Benefits Mojo East" sheetId="41" r:id="rId4"/>
    <sheet name="Summary by Month" sheetId="28" r:id="rId5"/>
    <sheet name="Monthly Revenue and Cost" sheetId="15" r:id="rId6"/>
    <sheet name="Retail Margin" sheetId="9" r:id="rId7"/>
    <sheet name="Distributor recovery" sheetId="35" r:id="rId8"/>
    <sheet name="ASX Futures Market Rates" sheetId="18" r:id="rId9"/>
    <sheet name="Resource Rates" sheetId="29" r:id="rId10"/>
    <sheet name="Loss factors" sheetId="27" r:id="rId11"/>
    <sheet name="Mass Market Loadweighting" sheetId="24" r:id="rId12"/>
    <sheet name="Environmental market prices" sheetId="25" r:id="rId13"/>
    <sheet name="Retail Admin Costs" sheetId="30" r:id="rId14"/>
    <sheet name="Postage - Mojo East" sheetId="55" r:id="rId15"/>
  </sheets>
  <definedNames>
    <definedName name="_" hidden="1">"_x0015_‹_x0013_t_x0015__x0001_wUôB@NEQìJ„O	FÀT;"</definedName>
    <definedName name="___e1" localSheetId="1" hidden="1">{#N/A,#N/A,FALSE,"Bgt";#N/A,#N/A,FALSE,"Act";#N/A,#N/A,FALSE,"Chrt Data";#N/A,#N/A,FALSE,"Bus Result";#N/A,#N/A,FALSE,"Main Charts";#N/A,#N/A,FALSE,"P&amp;L Ttl";#N/A,#N/A,FALSE,"P&amp;L C_Ttl";#N/A,#N/A,FALSE,"P&amp;L C_Oct";#N/A,#N/A,FALSE,"P&amp;L C_Sep";#N/A,#N/A,FALSE,"1996";#N/A,#N/A,FALSE,"Data"}</definedName>
    <definedName name="___e1" hidden="1">{#N/A,#N/A,FALSE,"Bgt";#N/A,#N/A,FALSE,"Act";#N/A,#N/A,FALSE,"Chrt Data";#N/A,#N/A,FALSE,"Bus Result";#N/A,#N/A,FALSE,"Main Charts";#N/A,#N/A,FALSE,"P&amp;L Ttl";#N/A,#N/A,FALSE,"P&amp;L C_Ttl";#N/A,#N/A,FALSE,"P&amp;L C_Oct";#N/A,#N/A,FALSE,"P&amp;L C_Sep";#N/A,#N/A,FALSE,"1996";#N/A,#N/A,FALSE,"Data"}</definedName>
    <definedName name="___e1_1" localSheetId="1" hidden="1">{#N/A,#N/A,FALSE,"Bgt";#N/A,#N/A,FALSE,"Act";#N/A,#N/A,FALSE,"Chrt Data";#N/A,#N/A,FALSE,"Bus Result";#N/A,#N/A,FALSE,"Main Charts";#N/A,#N/A,FALSE,"P&amp;L Ttl";#N/A,#N/A,FALSE,"P&amp;L C_Ttl";#N/A,#N/A,FALSE,"P&amp;L C_Oct";#N/A,#N/A,FALSE,"P&amp;L C_Sep";#N/A,#N/A,FALSE,"1996";#N/A,#N/A,FALSE,"Data"}</definedName>
    <definedName name="___e1_1" hidden="1">{#N/A,#N/A,FALSE,"Bgt";#N/A,#N/A,FALSE,"Act";#N/A,#N/A,FALSE,"Chrt Data";#N/A,#N/A,FALSE,"Bus Result";#N/A,#N/A,FALSE,"Main Charts";#N/A,#N/A,FALSE,"P&amp;L Ttl";#N/A,#N/A,FALSE,"P&amp;L C_Ttl";#N/A,#N/A,FALSE,"P&amp;L C_Oct";#N/A,#N/A,FALSE,"P&amp;L C_Sep";#N/A,#N/A,FALSE,"1996";#N/A,#N/A,FALSE,"Data"}</definedName>
    <definedName name="___e2" localSheetId="1" hidden="1">{#N/A,#N/A,FALSE,"Bgt";#N/A,#N/A,FALSE,"Act";#N/A,#N/A,FALSE,"Chrt Data";#N/A,#N/A,FALSE,"Bus Result";#N/A,#N/A,FALSE,"Main Charts";#N/A,#N/A,FALSE,"P&amp;L Ttl";#N/A,#N/A,FALSE,"P&amp;L C_Ttl";#N/A,#N/A,FALSE,"P&amp;L C_Oct";#N/A,#N/A,FALSE,"P&amp;L C_Sep";#N/A,#N/A,FALSE,"1996";#N/A,#N/A,FALSE,"Data"}</definedName>
    <definedName name="___e2" hidden="1">{#N/A,#N/A,FALSE,"Bgt";#N/A,#N/A,FALSE,"Act";#N/A,#N/A,FALSE,"Chrt Data";#N/A,#N/A,FALSE,"Bus Result";#N/A,#N/A,FALSE,"Main Charts";#N/A,#N/A,FALSE,"P&amp;L Ttl";#N/A,#N/A,FALSE,"P&amp;L C_Ttl";#N/A,#N/A,FALSE,"P&amp;L C_Oct";#N/A,#N/A,FALSE,"P&amp;L C_Sep";#N/A,#N/A,FALSE,"1996";#N/A,#N/A,FALSE,"Data"}</definedName>
    <definedName name="___e2_1" localSheetId="1" hidden="1">{#N/A,#N/A,FALSE,"Bgt";#N/A,#N/A,FALSE,"Act";#N/A,#N/A,FALSE,"Chrt Data";#N/A,#N/A,FALSE,"Bus Result";#N/A,#N/A,FALSE,"Main Charts";#N/A,#N/A,FALSE,"P&amp;L Ttl";#N/A,#N/A,FALSE,"P&amp;L C_Ttl";#N/A,#N/A,FALSE,"P&amp;L C_Oct";#N/A,#N/A,FALSE,"P&amp;L C_Sep";#N/A,#N/A,FALSE,"1996";#N/A,#N/A,FALSE,"Data"}</definedName>
    <definedName name="___e2_1" hidden="1">{#N/A,#N/A,FALSE,"Bgt";#N/A,#N/A,FALSE,"Act";#N/A,#N/A,FALSE,"Chrt Data";#N/A,#N/A,FALSE,"Bus Result";#N/A,#N/A,FALSE,"Main Charts";#N/A,#N/A,FALSE,"P&amp;L Ttl";#N/A,#N/A,FALSE,"P&amp;L C_Ttl";#N/A,#N/A,FALSE,"P&amp;L C_Oct";#N/A,#N/A,FALSE,"P&amp;L C_Sep";#N/A,#N/A,FALSE,"1996";#N/A,#N/A,FALSE,"Data"}</definedName>
    <definedName name="___e3"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_e3"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_e3_1"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_e3_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e1" localSheetId="1" hidden="1">{#N/A,#N/A,FALSE,"Bgt";#N/A,#N/A,FALSE,"Act";#N/A,#N/A,FALSE,"Chrt Data";#N/A,#N/A,FALSE,"Bus Result";#N/A,#N/A,FALSE,"Main Charts";#N/A,#N/A,FALSE,"P&amp;L Ttl";#N/A,#N/A,FALSE,"P&amp;L C_Ttl";#N/A,#N/A,FALSE,"P&amp;L C_Oct";#N/A,#N/A,FALSE,"P&amp;L C_Sep";#N/A,#N/A,FALSE,"1996";#N/A,#N/A,FALSE,"Data"}</definedName>
    <definedName name="__e1" hidden="1">{#N/A,#N/A,FALSE,"Bgt";#N/A,#N/A,FALSE,"Act";#N/A,#N/A,FALSE,"Chrt Data";#N/A,#N/A,FALSE,"Bus Result";#N/A,#N/A,FALSE,"Main Charts";#N/A,#N/A,FALSE,"P&amp;L Ttl";#N/A,#N/A,FALSE,"P&amp;L C_Ttl";#N/A,#N/A,FALSE,"P&amp;L C_Oct";#N/A,#N/A,FALSE,"P&amp;L C_Sep";#N/A,#N/A,FALSE,"1996";#N/A,#N/A,FALSE,"Data"}</definedName>
    <definedName name="__e1_1" localSheetId="1" hidden="1">{#N/A,#N/A,FALSE,"Bgt";#N/A,#N/A,FALSE,"Act";#N/A,#N/A,FALSE,"Chrt Data";#N/A,#N/A,FALSE,"Bus Result";#N/A,#N/A,FALSE,"Main Charts";#N/A,#N/A,FALSE,"P&amp;L Ttl";#N/A,#N/A,FALSE,"P&amp;L C_Ttl";#N/A,#N/A,FALSE,"P&amp;L C_Oct";#N/A,#N/A,FALSE,"P&amp;L C_Sep";#N/A,#N/A,FALSE,"1996";#N/A,#N/A,FALSE,"Data"}</definedName>
    <definedName name="__e1_1" hidden="1">{#N/A,#N/A,FALSE,"Bgt";#N/A,#N/A,FALSE,"Act";#N/A,#N/A,FALSE,"Chrt Data";#N/A,#N/A,FALSE,"Bus Result";#N/A,#N/A,FALSE,"Main Charts";#N/A,#N/A,FALSE,"P&amp;L Ttl";#N/A,#N/A,FALSE,"P&amp;L C_Ttl";#N/A,#N/A,FALSE,"P&amp;L C_Oct";#N/A,#N/A,FALSE,"P&amp;L C_Sep";#N/A,#N/A,FALSE,"1996";#N/A,#N/A,FALSE,"Data"}</definedName>
    <definedName name="__e2" localSheetId="1" hidden="1">{#N/A,#N/A,FALSE,"Bgt";#N/A,#N/A,FALSE,"Act";#N/A,#N/A,FALSE,"Chrt Data";#N/A,#N/A,FALSE,"Bus Result";#N/A,#N/A,FALSE,"Main Charts";#N/A,#N/A,FALSE,"P&amp;L Ttl";#N/A,#N/A,FALSE,"P&amp;L C_Ttl";#N/A,#N/A,FALSE,"P&amp;L C_Oct";#N/A,#N/A,FALSE,"P&amp;L C_Sep";#N/A,#N/A,FALSE,"1996";#N/A,#N/A,FALSE,"Data"}</definedName>
    <definedName name="__e2" hidden="1">{#N/A,#N/A,FALSE,"Bgt";#N/A,#N/A,FALSE,"Act";#N/A,#N/A,FALSE,"Chrt Data";#N/A,#N/A,FALSE,"Bus Result";#N/A,#N/A,FALSE,"Main Charts";#N/A,#N/A,FALSE,"P&amp;L Ttl";#N/A,#N/A,FALSE,"P&amp;L C_Ttl";#N/A,#N/A,FALSE,"P&amp;L C_Oct";#N/A,#N/A,FALSE,"P&amp;L C_Sep";#N/A,#N/A,FALSE,"1996";#N/A,#N/A,FALSE,"Data"}</definedName>
    <definedName name="__e2_1" localSheetId="1" hidden="1">{#N/A,#N/A,FALSE,"Bgt";#N/A,#N/A,FALSE,"Act";#N/A,#N/A,FALSE,"Chrt Data";#N/A,#N/A,FALSE,"Bus Result";#N/A,#N/A,FALSE,"Main Charts";#N/A,#N/A,FALSE,"P&amp;L Ttl";#N/A,#N/A,FALSE,"P&amp;L C_Ttl";#N/A,#N/A,FALSE,"P&amp;L C_Oct";#N/A,#N/A,FALSE,"P&amp;L C_Sep";#N/A,#N/A,FALSE,"1996";#N/A,#N/A,FALSE,"Data"}</definedName>
    <definedName name="__e2_1" hidden="1">{#N/A,#N/A,FALSE,"Bgt";#N/A,#N/A,FALSE,"Act";#N/A,#N/A,FALSE,"Chrt Data";#N/A,#N/A,FALSE,"Bus Result";#N/A,#N/A,FALSE,"Main Charts";#N/A,#N/A,FALSE,"P&amp;L Ttl";#N/A,#N/A,FALSE,"P&amp;L C_Ttl";#N/A,#N/A,FALSE,"P&amp;L C_Oct";#N/A,#N/A,FALSE,"P&amp;L C_Sep";#N/A,#N/A,FALSE,"1996";#N/A,#N/A,FALSE,"Data"}</definedName>
    <definedName name="__e3"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e3"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e3_1"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e3_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IntlFixup" hidden="1">TRUE</definedName>
    <definedName name="_1__123Graph_ACHART_1" hidden="1">#REF!</definedName>
    <definedName name="_2__123Graph_ALD_FT" hidden="1">#REF!</definedName>
    <definedName name="_3__123Graph_BCHART_1" hidden="1">#REF!</definedName>
    <definedName name="_4__123Graph_BLD_FT" hidden="1">#REF!</definedName>
    <definedName name="_5__123Graph_CLD_FT" hidden="1">#REF!</definedName>
    <definedName name="_6__123Graph_DLD_FT" hidden="1">#REF!</definedName>
    <definedName name="_7__123Graph_ELD_FT" hidden="1">#REF!</definedName>
    <definedName name="_8__123Graph_FLD_FT" hidden="1">#REF!</definedName>
    <definedName name="_9__123Graph_XLD_FT" hidden="1">#REF!</definedName>
    <definedName name="_AMO_RefreshMultipleList" hidden="1">"'&lt;Items /&gt;'"</definedName>
    <definedName name="_AMO_XmlVersion" hidden="1">"'1'"</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Q4.1" hidden="1">#REF!</definedName>
    <definedName name="_BQ4.10" hidden="1">#REF!</definedName>
    <definedName name="_BQ4.11" hidden="1">#REF!</definedName>
    <definedName name="_BQ4.12" hidden="1">#REF!</definedName>
    <definedName name="_BQ4.13" hidden="1">#REF!</definedName>
    <definedName name="_BQ4.2" hidden="1">#REF!</definedName>
    <definedName name="_BQ4.3" hidden="1">#REF!</definedName>
    <definedName name="_BQ4.4" hidden="1">#REF!</definedName>
    <definedName name="_BQ4.5" hidden="1">#REF!</definedName>
    <definedName name="_BQ4.6" hidden="1">#REF!</definedName>
    <definedName name="_BQ4.7" hidden="1">#REF!</definedName>
    <definedName name="_BQ4.8" hidden="1">#REF!</definedName>
    <definedName name="_BQ4.9" hidden="1">#REF!</definedName>
    <definedName name="_e1" localSheetId="1" hidden="1">{#N/A,#N/A,FALSE,"Bgt";#N/A,#N/A,FALSE,"Act";#N/A,#N/A,FALSE,"Chrt Data";#N/A,#N/A,FALSE,"Bus Result";#N/A,#N/A,FALSE,"Main Charts";#N/A,#N/A,FALSE,"P&amp;L Ttl";#N/A,#N/A,FALSE,"P&amp;L C_Ttl";#N/A,#N/A,FALSE,"P&amp;L C_Oct";#N/A,#N/A,FALSE,"P&amp;L C_Sep";#N/A,#N/A,FALSE,"1996";#N/A,#N/A,FALSE,"Data"}</definedName>
    <definedName name="_e1" hidden="1">{#N/A,#N/A,FALSE,"Bgt";#N/A,#N/A,FALSE,"Act";#N/A,#N/A,FALSE,"Chrt Data";#N/A,#N/A,FALSE,"Bus Result";#N/A,#N/A,FALSE,"Main Charts";#N/A,#N/A,FALSE,"P&amp;L Ttl";#N/A,#N/A,FALSE,"P&amp;L C_Ttl";#N/A,#N/A,FALSE,"P&amp;L C_Oct";#N/A,#N/A,FALSE,"P&amp;L C_Sep";#N/A,#N/A,FALSE,"1996";#N/A,#N/A,FALSE,"Data"}</definedName>
    <definedName name="_e1." localSheetId="1" hidden="1">{#N/A,#N/A,FALSE,"Bgt";#N/A,#N/A,FALSE,"Act";#N/A,#N/A,FALSE,"Chrt Data";#N/A,#N/A,FALSE,"Bus Result";#N/A,#N/A,FALSE,"Main Charts";#N/A,#N/A,FALSE,"P&amp;L Ttl";#N/A,#N/A,FALSE,"P&amp;L C_Ttl";#N/A,#N/A,FALSE,"P&amp;L C_Oct";#N/A,#N/A,FALSE,"P&amp;L C_Sep";#N/A,#N/A,FALSE,"1996";#N/A,#N/A,FALSE,"Data"}</definedName>
    <definedName name="_e1." hidden="1">{#N/A,#N/A,FALSE,"Bgt";#N/A,#N/A,FALSE,"Act";#N/A,#N/A,FALSE,"Chrt Data";#N/A,#N/A,FALSE,"Bus Result";#N/A,#N/A,FALSE,"Main Charts";#N/A,#N/A,FALSE,"P&amp;L Ttl";#N/A,#N/A,FALSE,"P&amp;L C_Ttl";#N/A,#N/A,FALSE,"P&amp;L C_Oct";#N/A,#N/A,FALSE,"P&amp;L C_Sep";#N/A,#N/A,FALSE,"1996";#N/A,#N/A,FALSE,"Data"}</definedName>
    <definedName name="_e1._1" localSheetId="1" hidden="1">{#N/A,#N/A,FALSE,"Bgt";#N/A,#N/A,FALSE,"Act";#N/A,#N/A,FALSE,"Chrt Data";#N/A,#N/A,FALSE,"Bus Result";#N/A,#N/A,FALSE,"Main Charts";#N/A,#N/A,FALSE,"P&amp;L Ttl";#N/A,#N/A,FALSE,"P&amp;L C_Ttl";#N/A,#N/A,FALSE,"P&amp;L C_Oct";#N/A,#N/A,FALSE,"P&amp;L C_Sep";#N/A,#N/A,FALSE,"1996";#N/A,#N/A,FALSE,"Data"}</definedName>
    <definedName name="_e1._1" hidden="1">{#N/A,#N/A,FALSE,"Bgt";#N/A,#N/A,FALSE,"Act";#N/A,#N/A,FALSE,"Chrt Data";#N/A,#N/A,FALSE,"Bus Result";#N/A,#N/A,FALSE,"Main Charts";#N/A,#N/A,FALSE,"P&amp;L Ttl";#N/A,#N/A,FALSE,"P&amp;L C_Ttl";#N/A,#N/A,FALSE,"P&amp;L C_Oct";#N/A,#N/A,FALSE,"P&amp;L C_Sep";#N/A,#N/A,FALSE,"1996";#N/A,#N/A,FALSE,"Data"}</definedName>
    <definedName name="_e1_1" localSheetId="1" hidden="1">{#N/A,#N/A,FALSE,"Bgt";#N/A,#N/A,FALSE,"Act";#N/A,#N/A,FALSE,"Chrt Data";#N/A,#N/A,FALSE,"Bus Result";#N/A,#N/A,FALSE,"Main Charts";#N/A,#N/A,FALSE,"P&amp;L Ttl";#N/A,#N/A,FALSE,"P&amp;L C_Ttl";#N/A,#N/A,FALSE,"P&amp;L C_Oct";#N/A,#N/A,FALSE,"P&amp;L C_Sep";#N/A,#N/A,FALSE,"1996";#N/A,#N/A,FALSE,"Data"}</definedName>
    <definedName name="_e1_1" hidden="1">{#N/A,#N/A,FALSE,"Bgt";#N/A,#N/A,FALSE,"Act";#N/A,#N/A,FALSE,"Chrt Data";#N/A,#N/A,FALSE,"Bus Result";#N/A,#N/A,FALSE,"Main Charts";#N/A,#N/A,FALSE,"P&amp;L Ttl";#N/A,#N/A,FALSE,"P&amp;L C_Ttl";#N/A,#N/A,FALSE,"P&amp;L C_Oct";#N/A,#N/A,FALSE,"P&amp;L C_Sep";#N/A,#N/A,FALSE,"1996";#N/A,#N/A,FALSE,"Data"}</definedName>
    <definedName name="_e2" localSheetId="1" hidden="1">{#N/A,#N/A,FALSE,"Bgt";#N/A,#N/A,FALSE,"Act";#N/A,#N/A,FALSE,"Chrt Data";#N/A,#N/A,FALSE,"Bus Result";#N/A,#N/A,FALSE,"Main Charts";#N/A,#N/A,FALSE,"P&amp;L Ttl";#N/A,#N/A,FALSE,"P&amp;L C_Ttl";#N/A,#N/A,FALSE,"P&amp;L C_Oct";#N/A,#N/A,FALSE,"P&amp;L C_Sep";#N/A,#N/A,FALSE,"1996";#N/A,#N/A,FALSE,"Data"}</definedName>
    <definedName name="_e2" hidden="1">{#N/A,#N/A,FALSE,"Bgt";#N/A,#N/A,FALSE,"Act";#N/A,#N/A,FALSE,"Chrt Data";#N/A,#N/A,FALSE,"Bus Result";#N/A,#N/A,FALSE,"Main Charts";#N/A,#N/A,FALSE,"P&amp;L Ttl";#N/A,#N/A,FALSE,"P&amp;L C_Ttl";#N/A,#N/A,FALSE,"P&amp;L C_Oct";#N/A,#N/A,FALSE,"P&amp;L C_Sep";#N/A,#N/A,FALSE,"1996";#N/A,#N/A,FALSE,"Data"}</definedName>
    <definedName name="_e2_1" localSheetId="1" hidden="1">{#N/A,#N/A,FALSE,"Bgt";#N/A,#N/A,FALSE,"Act";#N/A,#N/A,FALSE,"Chrt Data";#N/A,#N/A,FALSE,"Bus Result";#N/A,#N/A,FALSE,"Main Charts";#N/A,#N/A,FALSE,"P&amp;L Ttl";#N/A,#N/A,FALSE,"P&amp;L C_Ttl";#N/A,#N/A,FALSE,"P&amp;L C_Oct";#N/A,#N/A,FALSE,"P&amp;L C_Sep";#N/A,#N/A,FALSE,"1996";#N/A,#N/A,FALSE,"Data"}</definedName>
    <definedName name="_e2_1" hidden="1">{#N/A,#N/A,FALSE,"Bgt";#N/A,#N/A,FALSE,"Act";#N/A,#N/A,FALSE,"Chrt Data";#N/A,#N/A,FALSE,"Bus Result";#N/A,#N/A,FALSE,"Main Charts";#N/A,#N/A,FALSE,"P&amp;L Ttl";#N/A,#N/A,FALSE,"P&amp;L C_Ttl";#N/A,#N/A,FALSE,"P&amp;L C_Oct";#N/A,#N/A,FALSE,"P&amp;L C_Sep";#N/A,#N/A,FALSE,"1996";#N/A,#N/A,FALSE,"Data"}</definedName>
    <definedName name="_e3"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e3"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e3_1"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e3_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ee1" localSheetId="1" hidden="1">{#N/A,#N/A,FALSE,"Bgt";#N/A,#N/A,FALSE,"Act";#N/A,#N/A,FALSE,"Chrt Data";#N/A,#N/A,FALSE,"Bus Result";#N/A,#N/A,FALSE,"Main Charts";#N/A,#N/A,FALSE,"P&amp;L Ttl";#N/A,#N/A,FALSE,"P&amp;L C_Ttl";#N/A,#N/A,FALSE,"P&amp;L C_Oct";#N/A,#N/A,FALSE,"P&amp;L C_Sep";#N/A,#N/A,FALSE,"1996";#N/A,#N/A,FALSE,"Data"}</definedName>
    <definedName name="_ee1" hidden="1">{#N/A,#N/A,FALSE,"Bgt";#N/A,#N/A,FALSE,"Act";#N/A,#N/A,FALSE,"Chrt Data";#N/A,#N/A,FALSE,"Bus Result";#N/A,#N/A,FALSE,"Main Charts";#N/A,#N/A,FALSE,"P&amp;L Ttl";#N/A,#N/A,FALSE,"P&amp;L C_Ttl";#N/A,#N/A,FALSE,"P&amp;L C_Oct";#N/A,#N/A,FALSE,"P&amp;L C_Sep";#N/A,#N/A,FALSE,"1996";#N/A,#N/A,FALSE,"Data"}</definedName>
    <definedName name="_ee1_1" localSheetId="1" hidden="1">{#N/A,#N/A,FALSE,"Bgt";#N/A,#N/A,FALSE,"Act";#N/A,#N/A,FALSE,"Chrt Data";#N/A,#N/A,FALSE,"Bus Result";#N/A,#N/A,FALSE,"Main Charts";#N/A,#N/A,FALSE,"P&amp;L Ttl";#N/A,#N/A,FALSE,"P&amp;L C_Ttl";#N/A,#N/A,FALSE,"P&amp;L C_Oct";#N/A,#N/A,FALSE,"P&amp;L C_Sep";#N/A,#N/A,FALSE,"1996";#N/A,#N/A,FALSE,"Data"}</definedName>
    <definedName name="_ee1_1" hidden="1">{#N/A,#N/A,FALSE,"Bgt";#N/A,#N/A,FALSE,"Act";#N/A,#N/A,FALSE,"Chrt Data";#N/A,#N/A,FALSE,"Bus Result";#N/A,#N/A,FALSE,"Main Charts";#N/A,#N/A,FALSE,"P&amp;L Ttl";#N/A,#N/A,FALSE,"P&amp;L C_Ttl";#N/A,#N/A,FALSE,"P&amp;L C_Oct";#N/A,#N/A,FALSE,"P&amp;L C_Sep";#N/A,#N/A,FALSE,"1996";#N/A,#N/A,FALSE,"Data"}</definedName>
    <definedName name="_xlnm._FilterDatabase" localSheetId="8" hidden="1">'ASX Futures Market Rates'!$A$2:$E$5420</definedName>
    <definedName name="_xlnm._FilterDatabase" localSheetId="5" hidden="1">'Monthly Revenue and Cost'!$A$3:$CZ$32</definedName>
    <definedName name="_xlnm._FilterDatabase" hidden="1">#REF!</definedName>
    <definedName name="_Key2" hidden="1">#REF!</definedName>
    <definedName name="_Order1" hidden="1">255</definedName>
    <definedName name="_Order2" hidden="1">255</definedName>
    <definedName name="_scenchg_count" hidden="1">19</definedName>
    <definedName name="_scenchg1" hidden="1">#REF!</definedName>
    <definedName name="_scenchg10" hidden="1">#REF!</definedName>
    <definedName name="_scenchg11" hidden="1">#REF!</definedName>
    <definedName name="_scenchg12" hidden="1">#REF!</definedName>
    <definedName name="_scenchg13" hidden="1">#REF!</definedName>
    <definedName name="_scenchg14" hidden="1">#REF!</definedName>
    <definedName name="_scenchg15" hidden="1">#REF!</definedName>
    <definedName name="_scenchg16" hidden="1">#REF!</definedName>
    <definedName name="_scenchg17" hidden="1">#REF!</definedName>
    <definedName name="_scenchg18" hidden="1">#REF!</definedName>
    <definedName name="_scenchg19" hidden="1">#REF!</definedName>
    <definedName name="_scenchg2" hidden="1">#REF!</definedName>
    <definedName name="_scenchg3" hidden="1">#REF!</definedName>
    <definedName name="_scenchg4" hidden="1">#REF!</definedName>
    <definedName name="_scenchg5" hidden="1">#REF!</definedName>
    <definedName name="_scenchg6" hidden="1">#REF!</definedName>
    <definedName name="_scenchg7" hidden="1">#REF!</definedName>
    <definedName name="_scenchg8" hidden="1">#REF!</definedName>
    <definedName name="_scenchg9" hidden="1">#REF!</definedName>
    <definedName name="_VAPS" hidden="1">#REF!</definedName>
    <definedName name="_xlcn.WorksheetConnection_T9A2C161" hidden="1">#REF!</definedName>
    <definedName name="AAGF" hidden="1">#REF!</definedName>
    <definedName name="Abnormal" hidden="1">#REF!</definedName>
    <definedName name="adsfdffdsa" hidden="1">#REF!</definedName>
    <definedName name="Alt_Chk_1_Hdg" hidden="1">#REF!</definedName>
    <definedName name="anscount" hidden="1">3</definedName>
    <definedName name="AS2DocOpenMode" hidden="1">"AS2DocumentEdit"</definedName>
    <definedName name="AS2NamedRange" hidden="1">5</definedName>
    <definedName name="AS2ReportLS" hidden="1">1</definedName>
    <definedName name="AS2SyncStepLS" hidden="1">0</definedName>
    <definedName name="AS2TickmarkLS" hidden="1">#REF!</definedName>
    <definedName name="AS2VersionLS" hidden="1">300</definedName>
    <definedName name="asdf" hidden="1">#REF!</definedName>
    <definedName name="asdfasdf" hidden="1">#REF!</definedName>
    <definedName name="BA_LU" hidden="1">#REF!</definedName>
    <definedName name="BA_TS_Ass" hidden="1">#REF!</definedName>
    <definedName name="BES_ProtectWB" hidden="1">FALSE</definedName>
    <definedName name="BG_Del" hidden="1">15</definedName>
    <definedName name="BG_Ins" hidden="1">4</definedName>
    <definedName name="BG_Mod" hidden="1">6</definedName>
    <definedName name="BLPH10" hidden="1">#REF!</definedName>
    <definedName name="BLPH2" hidden="1">#REF!</definedName>
    <definedName name="BLPH7" hidden="1">#REF!</definedName>
    <definedName name="BLPH8" hidden="1">#REF!</definedName>
    <definedName name="BLPH9" hidden="1">#REF!</definedName>
    <definedName name="BPM_TC_14" hidden="1">#REF!</definedName>
    <definedName name="BPM_TC_15" hidden="1">#REF!</definedName>
    <definedName name="CBWorkbookPriority" hidden="1">-2034800576</definedName>
    <definedName name="ColHide" hidden="1">#REF!</definedName>
    <definedName name="CWIPApr04" localSheetId="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CWIPApr04"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CWIPApr04_1" localSheetId="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CWIPApr04_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d" hidden="1">#REF!</definedName>
    <definedName name="D1capsav" hidden="1">#REF!</definedName>
    <definedName name="D1costs" hidden="1">#REF!</definedName>
    <definedName name="d1life" hidden="1">#REF!</definedName>
    <definedName name="D1rate" hidden="1">#REF!</definedName>
    <definedName name="D1years" hidden="1">#REF!</definedName>
    <definedName name="D2capsav" hidden="1">#REF!</definedName>
    <definedName name="D2costs" hidden="1">#REF!</definedName>
    <definedName name="d2life" hidden="1">#REF!</definedName>
    <definedName name="D2rate" hidden="1">#REF!</definedName>
    <definedName name="D2years" hidden="1">#REF!</definedName>
    <definedName name="D3capsav" hidden="1">#REF!</definedName>
    <definedName name="D3costs" hidden="1">#REF!</definedName>
    <definedName name="d3life" hidden="1">#REF!</definedName>
    <definedName name="D3rate" hidden="1">#REF!</definedName>
    <definedName name="D3years" hidden="1">#REF!</definedName>
    <definedName name="D4capsav" hidden="1">#REF!</definedName>
    <definedName name="D4costs" hidden="1">#REF!</definedName>
    <definedName name="d4life" hidden="1">#REF!</definedName>
    <definedName name="D4rate" hidden="1">#REF!</definedName>
    <definedName name="D4years" hidden="1">#REF!</definedName>
    <definedName name="D5capsav" hidden="1">#REF!</definedName>
    <definedName name="D5costs" hidden="1">#REF!</definedName>
    <definedName name="d5life" hidden="1">#REF!</definedName>
    <definedName name="D5rate" hidden="1">#REF!</definedName>
    <definedName name="D5years" hidden="1">#REF!</definedName>
    <definedName name="D6capsav" hidden="1">#REF!</definedName>
    <definedName name="D6costs" hidden="1">#REF!</definedName>
    <definedName name="d6life" hidden="1">#REF!</definedName>
    <definedName name="D6rate" hidden="1">#REF!</definedName>
    <definedName name="D6years" hidden="1">#REF!</definedName>
    <definedName name="dfdg" localSheetId="1" hidden="1">{#N/A,#N/A,FALSE,"Bgt";#N/A,#N/A,FALSE,"Act";#N/A,#N/A,FALSE,"Chrt Data";#N/A,#N/A,FALSE,"Bus Result";#N/A,#N/A,FALSE,"Main Charts";#N/A,#N/A,FALSE,"P&amp;L Ttl";#N/A,#N/A,FALSE,"P&amp;L C_Ttl";#N/A,#N/A,FALSE,"P&amp;L C_Oct";#N/A,#N/A,FALSE,"P&amp;L C_Sep";#N/A,#N/A,FALSE,"1996";#N/A,#N/A,FALSE,"Data"}</definedName>
    <definedName name="dfdg" hidden="1">{#N/A,#N/A,FALSE,"Bgt";#N/A,#N/A,FALSE,"Act";#N/A,#N/A,FALSE,"Chrt Data";#N/A,#N/A,FALSE,"Bus Result";#N/A,#N/A,FALSE,"Main Charts";#N/A,#N/A,FALSE,"P&amp;L Ttl";#N/A,#N/A,FALSE,"P&amp;L C_Ttl";#N/A,#N/A,FALSE,"P&amp;L C_Oct";#N/A,#N/A,FALSE,"P&amp;L C_Sep";#N/A,#N/A,FALSE,"1996";#N/A,#N/A,FALSE,"Data"}</definedName>
    <definedName name="dfdg_1" localSheetId="1" hidden="1">{#N/A,#N/A,FALSE,"Bgt";#N/A,#N/A,FALSE,"Act";#N/A,#N/A,FALSE,"Chrt Data";#N/A,#N/A,FALSE,"Bus Result";#N/A,#N/A,FALSE,"Main Charts";#N/A,#N/A,FALSE,"P&amp;L Ttl";#N/A,#N/A,FALSE,"P&amp;L C_Ttl";#N/A,#N/A,FALSE,"P&amp;L C_Oct";#N/A,#N/A,FALSE,"P&amp;L C_Sep";#N/A,#N/A,FALSE,"1996";#N/A,#N/A,FALSE,"Data"}</definedName>
    <definedName name="dfdg_1" hidden="1">{#N/A,#N/A,FALSE,"Bgt";#N/A,#N/A,FALSE,"Act";#N/A,#N/A,FALSE,"Chrt Data";#N/A,#N/A,FALSE,"Bus Result";#N/A,#N/A,FALSE,"Main Charts";#N/A,#N/A,FALSE,"P&amp;L Ttl";#N/A,#N/A,FALSE,"P&amp;L C_Ttl";#N/A,#N/A,FALSE,"P&amp;L C_Oct";#N/A,#N/A,FALSE,"P&amp;L C_Sep";#N/A,#N/A,FALSE,"1996";#N/A,#N/A,FALSE,"Data"}</definedName>
    <definedName name="dfgd" localSheetId="1" hidden="1">{#N/A,#N/A,FALSE,"Bgt";#N/A,#N/A,FALSE,"Act";#N/A,#N/A,FALSE,"Chrt Data";#N/A,#N/A,FALSE,"Bus Result";#N/A,#N/A,FALSE,"Main Charts";#N/A,#N/A,FALSE,"P&amp;L Ttl";#N/A,#N/A,FALSE,"P&amp;L C_Ttl";#N/A,#N/A,FALSE,"P&amp;L C_Oct";#N/A,#N/A,FALSE,"P&amp;L C_Sep";#N/A,#N/A,FALSE,"1996";#N/A,#N/A,FALSE,"Data"}</definedName>
    <definedName name="dfgd" hidden="1">{#N/A,#N/A,FALSE,"Bgt";#N/A,#N/A,FALSE,"Act";#N/A,#N/A,FALSE,"Chrt Data";#N/A,#N/A,FALSE,"Bus Result";#N/A,#N/A,FALSE,"Main Charts";#N/A,#N/A,FALSE,"P&amp;L Ttl";#N/A,#N/A,FALSE,"P&amp;L C_Ttl";#N/A,#N/A,FALSE,"P&amp;L C_Oct";#N/A,#N/A,FALSE,"P&amp;L C_Sep";#N/A,#N/A,FALSE,"1996";#N/A,#N/A,FALSE,"Data"}</definedName>
    <definedName name="dfgd_1" localSheetId="1" hidden="1">{#N/A,#N/A,FALSE,"Bgt";#N/A,#N/A,FALSE,"Act";#N/A,#N/A,FALSE,"Chrt Data";#N/A,#N/A,FALSE,"Bus Result";#N/A,#N/A,FALSE,"Main Charts";#N/A,#N/A,FALSE,"P&amp;L Ttl";#N/A,#N/A,FALSE,"P&amp;L C_Ttl";#N/A,#N/A,FALSE,"P&amp;L C_Oct";#N/A,#N/A,FALSE,"P&amp;L C_Sep";#N/A,#N/A,FALSE,"1996";#N/A,#N/A,FALSE,"Data"}</definedName>
    <definedName name="dfgd_1" hidden="1">{#N/A,#N/A,FALSE,"Bgt";#N/A,#N/A,FALSE,"Act";#N/A,#N/A,FALSE,"Chrt Data";#N/A,#N/A,FALSE,"Bus Result";#N/A,#N/A,FALSE,"Main Charts";#N/A,#N/A,FALSE,"P&amp;L Ttl";#N/A,#N/A,FALSE,"P&amp;L C_Ttl";#N/A,#N/A,FALSE,"P&amp;L C_Oct";#N/A,#N/A,FALSE,"P&amp;L C_Sep";#N/A,#N/A,FALSE,"1996";#N/A,#N/A,FALSE,"Data"}</definedName>
    <definedName name="DME_BeforeCloseCompleted" hidden="1">"False"</definedName>
    <definedName name="DME_Dirty" hidden="1">"False"</definedName>
    <definedName name="DME_DocumentOpened" hidden="1">"True"</definedName>
    <definedName name="DME_DocumentTitle" hidden="1">"TPIPS-40644 - ATM Product Report Test doc"</definedName>
    <definedName name="DME_LocalFile" hidden="1">"True"</definedName>
    <definedName name="drate" hidden="1">#REF!</definedName>
    <definedName name="ds1life" hidden="1">#REF!</definedName>
    <definedName name="ds1rate" hidden="1">#REF!</definedName>
    <definedName name="ds2life" hidden="1">#REF!</definedName>
    <definedName name="ds2rate" hidden="1">#REF!</definedName>
    <definedName name="ds3life" hidden="1">#REF!</definedName>
    <definedName name="ds3rate" hidden="1">#REF!</definedName>
    <definedName name="ds4life" hidden="1">#REF!</definedName>
    <definedName name="ds4rate" hidden="1">#REF!</definedName>
    <definedName name="ds5life" hidden="1">#REF!</definedName>
    <definedName name="ds5rate" hidden="1">#REF!</definedName>
    <definedName name="ds6life" hidden="1">#REF!</definedName>
    <definedName name="ds6rate" hidden="1">#REF!</definedName>
    <definedName name="energy" localSheetId="1" hidden="1">{#N/A,#N/A,FALSE,"Bgt";#N/A,#N/A,FALSE,"Act";#N/A,#N/A,FALSE,"Chrt Data";#N/A,#N/A,FALSE,"Bus Result";#N/A,#N/A,FALSE,"Main Charts";#N/A,#N/A,FALSE,"P&amp;L Ttl";#N/A,#N/A,FALSE,"P&amp;L C_Ttl";#N/A,#N/A,FALSE,"P&amp;L C_Oct";#N/A,#N/A,FALSE,"P&amp;L C_Sep";#N/A,#N/A,FALSE,"1996";#N/A,#N/A,FALSE,"Data"}</definedName>
    <definedName name="energy" hidden="1">{#N/A,#N/A,FALSE,"Bgt";#N/A,#N/A,FALSE,"Act";#N/A,#N/A,FALSE,"Chrt Data";#N/A,#N/A,FALSE,"Bus Result";#N/A,#N/A,FALSE,"Main Charts";#N/A,#N/A,FALSE,"P&amp;L Ttl";#N/A,#N/A,FALSE,"P&amp;L C_Ttl";#N/A,#N/A,FALSE,"P&amp;L C_Oct";#N/A,#N/A,FALSE,"P&amp;L C_Sep";#N/A,#N/A,FALSE,"1996";#N/A,#N/A,FALSE,"Data"}</definedName>
    <definedName name="energy_1" localSheetId="1" hidden="1">{#N/A,#N/A,FALSE,"Bgt";#N/A,#N/A,FALSE,"Act";#N/A,#N/A,FALSE,"Chrt Data";#N/A,#N/A,FALSE,"Bus Result";#N/A,#N/A,FALSE,"Main Charts";#N/A,#N/A,FALSE,"P&amp;L Ttl";#N/A,#N/A,FALSE,"P&amp;L C_Ttl";#N/A,#N/A,FALSE,"P&amp;L C_Oct";#N/A,#N/A,FALSE,"P&amp;L C_Sep";#N/A,#N/A,FALSE,"1996";#N/A,#N/A,FALSE,"Data"}</definedName>
    <definedName name="energy_1" hidden="1">{#N/A,#N/A,FALSE,"Bgt";#N/A,#N/A,FALSE,"Act";#N/A,#N/A,FALSE,"Chrt Data";#N/A,#N/A,FALSE,"Bus Result";#N/A,#N/A,FALSE,"Main Charts";#N/A,#N/A,FALSE,"P&amp;L Ttl";#N/A,#N/A,FALSE,"P&amp;L C_Ttl";#N/A,#N/A,FALSE,"P&amp;L C_Oct";#N/A,#N/A,FALSE,"P&amp;L C_Sep";#N/A,#N/A,FALSE,"1996";#N/A,#N/A,FALSE,"Data"}</definedName>
    <definedName name="enrgy" localSheetId="1"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nrgy_1" localSheetId="1" hidden="1">{#N/A,#N/A,FALSE,"Bgt";#N/A,#N/A,FALSE,"Act";#N/A,#N/A,FALSE,"Chrt Data";#N/A,#N/A,FALSE,"Bus Result";#N/A,#N/A,FALSE,"Main Charts";#N/A,#N/A,FALSE,"P&amp;L Ttl";#N/A,#N/A,FALSE,"P&amp;L C_Ttl";#N/A,#N/A,FALSE,"P&amp;L C_Oct";#N/A,#N/A,FALSE,"P&amp;L C_Sep";#N/A,#N/A,FALSE,"1996";#N/A,#N/A,FALSE,"Data"}</definedName>
    <definedName name="enrgy_1" hidden="1">{#N/A,#N/A,FALSE,"Bgt";#N/A,#N/A,FALSE,"Act";#N/A,#N/A,FALSE,"Chrt Data";#N/A,#N/A,FALSE,"Bus Result";#N/A,#N/A,FALSE,"Main Charts";#N/A,#N/A,FALSE,"P&amp;L Ttl";#N/A,#N/A,FALSE,"P&amp;L C_Ttl";#N/A,#N/A,FALSE,"P&amp;L C_Oct";#N/A,#N/A,FALSE,"P&amp;L C_Sep";#N/A,#N/A,FALSE,"1996";#N/A,#N/A,FALSE,"Data"}</definedName>
    <definedName name="Err_Chk_1_Hdg" hidden="1">#REF!</definedName>
    <definedName name="Err_Chk_2_Hdg" hidden="1">#REF!</definedName>
    <definedName name="Err_Chk_3_Hdg" hidden="1">#REF!</definedName>
    <definedName name="Err_Chk_4_Hdg" hidden="1">#REF!</definedName>
    <definedName name="ETP" localSheetId="1" hidden="1">{#N/A,#N/A,FALSE,"Bgt";#N/A,#N/A,FALSE,"Act";#N/A,#N/A,FALSE,"Chrt Data";#N/A,#N/A,FALSE,"Bus Result";#N/A,#N/A,FALSE,"Main Charts";#N/A,#N/A,FALSE,"P&amp;L Ttl";#N/A,#N/A,FALSE,"P&amp;L C_Ttl";#N/A,#N/A,FALSE,"P&amp;L C_Oct";#N/A,#N/A,FALSE,"P&amp;L C_Sep";#N/A,#N/A,FALSE,"1996";#N/A,#N/A,FALSE,"Data"}</definedName>
    <definedName name="ETP" hidden="1">{#N/A,#N/A,FALSE,"Bgt";#N/A,#N/A,FALSE,"Act";#N/A,#N/A,FALSE,"Chrt Data";#N/A,#N/A,FALSE,"Bus Result";#N/A,#N/A,FALSE,"Main Charts";#N/A,#N/A,FALSE,"P&amp;L Ttl";#N/A,#N/A,FALSE,"P&amp;L C_Ttl";#N/A,#N/A,FALSE,"P&amp;L C_Oct";#N/A,#N/A,FALSE,"P&amp;L C_Sep";#N/A,#N/A,FALSE,"1996";#N/A,#N/A,FALSE,"Data"}</definedName>
    <definedName name="ETP_1" localSheetId="1" hidden="1">{#N/A,#N/A,FALSE,"Bgt";#N/A,#N/A,FALSE,"Act";#N/A,#N/A,FALSE,"Chrt Data";#N/A,#N/A,FALSE,"Bus Result";#N/A,#N/A,FALSE,"Main Charts";#N/A,#N/A,FALSE,"P&amp;L Ttl";#N/A,#N/A,FALSE,"P&amp;L C_Ttl";#N/A,#N/A,FALSE,"P&amp;L C_Oct";#N/A,#N/A,FALSE,"P&amp;L C_Sep";#N/A,#N/A,FALSE,"1996";#N/A,#N/A,FALSE,"Data"}</definedName>
    <definedName name="ETP_1" hidden="1">{#N/A,#N/A,FALSE,"Bgt";#N/A,#N/A,FALSE,"Act";#N/A,#N/A,FALSE,"Chrt Data";#N/A,#N/A,FALSE,"Bus Result";#N/A,#N/A,FALSE,"Main Charts";#N/A,#N/A,FALSE,"P&amp;L Ttl";#N/A,#N/A,FALSE,"P&amp;L C_Ttl";#N/A,#N/A,FALSE,"P&amp;L C_Oct";#N/A,#N/A,FALSE,"P&amp;L C_Sep";#N/A,#N/A,FALSE,"1996";#N/A,#N/A,FALSE,"Data"}</definedName>
    <definedName name="f" hidden="1">#REF!</definedName>
    <definedName name="Factor_RD" hidden="1">#REF!</definedName>
    <definedName name="Factor1" hidden="1">#REF!</definedName>
    <definedName name="factor2" hidden="1">#REF!</definedName>
    <definedName name="factor3" hidden="1">#REF!</definedName>
    <definedName name="Factor4" hidden="1">#REF!</definedName>
    <definedName name="Factor5" hidden="1">#REF!</definedName>
    <definedName name="Factor6" hidden="1">#REF!</definedName>
    <definedName name="fdxcv" hidden="1">#REF!</definedName>
    <definedName name="foo" localSheetId="1"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oo_1" localSheetId="1" hidden="1">{#N/A,#N/A,FALSE,"Bgt";#N/A,#N/A,FALSE,"Act";#N/A,#N/A,FALSE,"Chrt Data";#N/A,#N/A,FALSE,"Bus Result";#N/A,#N/A,FALSE,"Main Charts";#N/A,#N/A,FALSE,"P&amp;L Ttl";#N/A,#N/A,FALSE,"P&amp;L C_Ttl";#N/A,#N/A,FALSE,"P&amp;L C_Oct";#N/A,#N/A,FALSE,"P&amp;L C_Sep";#N/A,#N/A,FALSE,"1996";#N/A,#N/A,FALSE,"Data"}</definedName>
    <definedName name="foo_1" hidden="1">{#N/A,#N/A,FALSE,"Bgt";#N/A,#N/A,FALSE,"Act";#N/A,#N/A,FALSE,"Chrt Data";#N/A,#N/A,FALSE,"Bus Result";#N/A,#N/A,FALSE,"Main Charts";#N/A,#N/A,FALSE,"P&amp;L Ttl";#N/A,#N/A,FALSE,"P&amp;L C_Ttl";#N/A,#N/A,FALSE,"P&amp;L C_Oct";#N/A,#N/A,FALSE,"P&amp;L C_Sep";#N/A,#N/A,FALSE,"1996";#N/A,#N/A,FALSE,"Data"}</definedName>
    <definedName name="frate" hidden="1">#REF!</definedName>
    <definedName name="FSA" localSheetId="1" hidden="1">{"Budget Summary",#N/A,FALSE,"Sheet1";"Calendarization",#N/A,FALSE,"Sheet1";"Starting Personnel",#N/A,FALSE,"Sheet1"}</definedName>
    <definedName name="FSA" hidden="1">{"Budget Summary",#N/A,FALSE,"Sheet1";"Calendarization",#N/A,FALSE,"Sheet1";"Starting Personnel",#N/A,FALSE,"Sheet1"}</definedName>
    <definedName name="FSA_1" localSheetId="1" hidden="1">{"Budget Summary",#N/A,FALSE,"Sheet1";"Calendarization",#N/A,FALSE,"Sheet1";"Starting Personnel",#N/A,FALSE,"Sheet1"}</definedName>
    <definedName name="FSA_1" hidden="1">{"Budget Summary",#N/A,FALSE,"Sheet1";"Calendarization",#N/A,FALSE,"Sheet1";"Starting Personnel",#N/A,FALSE,"Sheet1"}</definedName>
    <definedName name="FSA_a" localSheetId="1" hidden="1">{"Budget Summary",#N/A,FALSE,"Sheet1";"Calendarization",#N/A,FALSE,"Sheet1";"Starting Personnel",#N/A,FALSE,"Sheet1"}</definedName>
    <definedName name="FSA_a" hidden="1">{"Budget Summary",#N/A,FALSE,"Sheet1";"Calendarization",#N/A,FALSE,"Sheet1";"Starting Personnel",#N/A,FALSE,"Sheet1"}</definedName>
    <definedName name="FSA_a_1" localSheetId="1" hidden="1">{"Budget Summary",#N/A,FALSE,"Sheet1";"Calendarization",#N/A,FALSE,"Sheet1";"Starting Personnel",#N/A,FALSE,"Sheet1"}</definedName>
    <definedName name="FSA_a_1" hidden="1">{"Budget Summary",#N/A,FALSE,"Sheet1";"Calendarization",#N/A,FALSE,"Sheet1";"Starting Personnel",#N/A,FALSE,"Sheet1"}</definedName>
    <definedName name="guess" hidden="1">#REF!</definedName>
    <definedName name="hggh" hidden="1">#REF!</definedName>
    <definedName name="hh" localSheetId="1" hidden="1">{#N/A,#N/A,FALSE,"Bgt";#N/A,#N/A,FALSE,"Act";#N/A,#N/A,FALSE,"Chrt Data";#N/A,#N/A,FALSE,"Bus Result";#N/A,#N/A,FALSE,"Main Charts";#N/A,#N/A,FALSE,"P&amp;L Ttl";#N/A,#N/A,FALSE,"P&amp;L C_Ttl";#N/A,#N/A,FALSE,"P&amp;L C_Oct";#N/A,#N/A,FALSE,"P&amp;L C_Sep";#N/A,#N/A,FALSE,"1996";#N/A,#N/A,FALSE,"Data"}</definedName>
    <definedName name="hh" hidden="1">{#N/A,#N/A,FALSE,"Bgt";#N/A,#N/A,FALSE,"Act";#N/A,#N/A,FALSE,"Chrt Data";#N/A,#N/A,FALSE,"Bus Result";#N/A,#N/A,FALSE,"Main Charts";#N/A,#N/A,FALSE,"P&amp;L Ttl";#N/A,#N/A,FALSE,"P&amp;L C_Ttl";#N/A,#N/A,FALSE,"P&amp;L C_Oct";#N/A,#N/A,FALSE,"P&amp;L C_Sep";#N/A,#N/A,FALSE,"1996";#N/A,#N/A,FALSE,"Data"}</definedName>
    <definedName name="hh_1" localSheetId="1" hidden="1">{#N/A,#N/A,FALSE,"Bgt";#N/A,#N/A,FALSE,"Act";#N/A,#N/A,FALSE,"Chrt Data";#N/A,#N/A,FALSE,"Bus Result";#N/A,#N/A,FALSE,"Main Charts";#N/A,#N/A,FALSE,"P&amp;L Ttl";#N/A,#N/A,FALSE,"P&amp;L C_Ttl";#N/A,#N/A,FALSE,"P&amp;L C_Oct";#N/A,#N/A,FALSE,"P&amp;L C_Sep";#N/A,#N/A,FALSE,"1996";#N/A,#N/A,FALSE,"Data"}</definedName>
    <definedName name="hh_1" hidden="1">{#N/A,#N/A,FALSE,"Bgt";#N/A,#N/A,FALSE,"Act";#N/A,#N/A,FALSE,"Chrt Data";#N/A,#N/A,FALSE,"Bus Result";#N/A,#N/A,FALSE,"Main Charts";#N/A,#N/A,FALSE,"P&amp;L Ttl";#N/A,#N/A,FALSE,"P&amp;L C_Ttl";#N/A,#N/A,FALSE,"P&amp;L C_Oct";#N/A,#N/A,FALSE,"P&amp;L C_Sep";#N/A,#N/A,FALSE,"1996";#N/A,#N/A,FALSE,"Data"}</definedName>
    <definedName name="HL_Alt_Chk_1" hidden="1">#REF!</definedName>
    <definedName name="HL_Err_Chk_1" hidden="1">#REF!</definedName>
    <definedName name="HL_Err_Chk_2" hidden="1">#REF!</definedName>
    <definedName name="HL_Err_Chk_3" hidden="1">#REF!</definedName>
    <definedName name="HL_Err_Chk_4" hidden="1">#REF!</definedName>
    <definedName name="HL_Sheet_Main" hidden="1">#REF!</definedName>
    <definedName name="HL_Sheet_Main_17" hidden="1">#REF!</definedName>
    <definedName name="HL_Sheet_Main_2" hidden="1">#REF!</definedName>
    <definedName name="HL_Sheet_Main_21" hidden="1">#REF!</definedName>
    <definedName name="HL_Sheet_Main_34" hidden="1">#REF!</definedName>
    <definedName name="HL_TOC_1" hidden="1">#REF!</definedName>
    <definedName name="HL_TOC_2" hidden="1">#REF!</definedName>
    <definedName name="HTML_CodePage" hidden="1">1252</definedName>
    <definedName name="HTML_Control" localSheetId="1" hidden="1">{"'System_Table'!$A$1:$AM$58"}</definedName>
    <definedName name="HTML_Control" hidden="1">{"'System_Table'!$A$1:$AM$58"}</definedName>
    <definedName name="HTML_Control_1" localSheetId="1" hidden="1">{"'System_Table'!$A$1:$AM$58"}</definedName>
    <definedName name="HTML_Control_1" hidden="1">{"'System_Table'!$A$1:$AM$58"}</definedName>
    <definedName name="HTML_Description" hidden="1">"Westpac UNIX Systems"</definedName>
    <definedName name="HTML_Email" hidden="1">""</definedName>
    <definedName name="HTML_Header" hidden="1">"System_Table"</definedName>
    <definedName name="HTML_LastUpdate" hidden="1">"1/28/98"</definedName>
    <definedName name="HTML_LineAfter" hidden="1">FALSE</definedName>
    <definedName name="HTML_LineBefore" hidden="1">FALSE</definedName>
    <definedName name="HTML_Name" hidden="1">"Roger Ottery"</definedName>
    <definedName name="HTML_OBDlg2" hidden="1">TRUE</definedName>
    <definedName name="HTML_OBDlg4" hidden="1">TRUE</definedName>
    <definedName name="HTML_OS" hidden="1">0</definedName>
    <definedName name="HTML_PathFile" hidden="1">"C:\data\HTML\Systems.htm"</definedName>
    <definedName name="HTML_Title" hidden="1">"SYSEXCEL"</definedName>
    <definedName name="IN_drate" hidden="1">#REF!</definedName>
    <definedName name="IN_frate" hidden="1">#REF!</definedName>
    <definedName name="IN_POA" hidden="1">#REF!</definedName>
    <definedName name="IN_RD_Depn" hidden="1">#REF!</definedName>
    <definedName name="IN_RD_Plt" hidden="1">#REF!</definedName>
    <definedName name="IN_Rd_Rate" hidden="1">#REF!</definedName>
    <definedName name="IN_rirate" hidden="1">#REF!</definedName>
    <definedName name="IN_subtotal_exp" hidden="1">#REF!</definedName>
    <definedName name="IN_subtotal_rev" hidden="1">#REF!</definedName>
    <definedName name="IN_SWSstart" hidden="1">#REF!</definedName>
    <definedName name="IN_SWSstart2" hidden="1">#REF!</definedName>
    <definedName name="IN_SWSstart3" hidden="1">#REF!</definedName>
    <definedName name="IN_SWSstart4" hidden="1">#REF!</definedName>
    <definedName name="IN_SWSstart5" hidden="1">#REF!</definedName>
    <definedName name="IN_SWSstart6" hidden="1">#REF!</definedName>
    <definedName name="IN_SWSstart7" hidden="1">#REF!</definedName>
    <definedName name="IN_SWstart" hidden="1">#REF!</definedName>
    <definedName name="IN_SWstart2" hidden="1">#REF!</definedName>
    <definedName name="IN_SWstart3" hidden="1">#REF!</definedName>
    <definedName name="IN_SWstart4" hidden="1">#REF!</definedName>
    <definedName name="IN_SWstart5" hidden="1">#REF!</definedName>
    <definedName name="IN_SWstart6" hidden="1">#REF!</definedName>
    <definedName name="IN_SWstart7" hidden="1">#REF!</definedName>
    <definedName name="IN_TAX_RATE" hidden="1">#REF!</definedName>
    <definedName name="IN_TaxLiab" hidden="1">#REF!</definedName>
    <definedName name="IN_TaxRate" hidden="1">#REF!</definedName>
    <definedName name="IN_Year_0" hidden="1">#REF!</definedName>
    <definedName name="Input_Area" localSheetId="1" hidden="1">#REF!,#REF!,#REF!,#REF!,#REF!,#REF!,#REF!,#REF!,#REF!,#REF!,#REF!</definedName>
    <definedName name="Input_Area" hidden="1">#REF!,#REF!,#REF!,#REF!,#REF!,#REF!,#REF!,#REF!,#REF!,#REF!,#REF!</definedName>
    <definedName name="Input1" localSheetId="1" hidden="1">#REF!,#REF!,#REF!,#REF!,#REF!,#REF!,#REF!,#REF!</definedName>
    <definedName name="Input1" hidden="1">#REF!,#REF!,#REF!,#REF!,#REF!,#REF!,#REF!,#REF!</definedName>
    <definedName name="Input2" localSheetId="1" hidden="1">#REF!,#REF!,#REF!,#REF!</definedName>
    <definedName name="Input2" hidden="1">#REF!,#REF!,#REF!,#REF!</definedName>
    <definedName name="Input2a" localSheetId="1" hidden="1">#REF!,#REF!,#REF!,#REF!,#REF!,#REF!,#REF!,#REF!,#REF!,#REF!</definedName>
    <definedName name="Input2a" hidden="1">#REF!,#REF!,#REF!,#REF!,#REF!,#REF!,#REF!,#REF!,#REF!,#REF!</definedName>
    <definedName name="Input3" hidden="1">#REF!,#REF!</definedName>
    <definedName name="Input3a" hidden="1">#REF!</definedName>
    <definedName name="Input4" hidden="1">#REF!,#REF!,#REF!,#REF!,#REF!</definedName>
    <definedName name="Input5" hidden="1">#REF!,#REF!,#REF!,#REF!,#REF!,#REF!,#REF!,#REF!</definedName>
    <definedName name="Input5b" hidden="1">#REF!,#REF!,#REF!,#REF!,#REF!,#REF!,#REF!,#REF!</definedName>
    <definedName name="Input5c" hidden="1">#REF!,#REF!</definedName>
    <definedName name="Input6" hidden="1">#REF!,#REF!,#REF!,#REF!,#REF!</definedName>
    <definedName name="Input6a" hidden="1">#REF!,#REF!,#REF!</definedName>
    <definedName name="Instalment_Rate" hidden="1">#REF!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EMPLOYEES" hidden="1">"c6019"</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SHAREOUTSTANDING" hidden="1">"c83"</definedName>
    <definedName name="IQ_AVG_TEMP_EMPLOYEES" hidden="1">"c6020"</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ROK_COMMISSION" hidden="1">"c3514"</definedName>
    <definedName name="IQ_BROKERED_DEPOSITS_FDIC" hidden="1">"c6486"</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ERT" hidden="1">"c2536"</definedName>
    <definedName name="IQ_CONVERT_PCT" hidden="1">"c2537"</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XCL_SBC" hidden="1">"c3081"</definedName>
    <definedName name="IQ_EBITDA_INT" hidden="1">"c373"</definedName>
    <definedName name="IQ_EBITDA_MARGIN" hidden="1">"c372"</definedName>
    <definedName name="IQ_EBITDA_OVER_TOTAL_IE" hidden="1">"c1371"</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PAYOUT_RATIO" hidden="1">"c3492"</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D_GUARANTEED_US_FDIC" hidden="1">"c6404"</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ATURITY_ONE_YEAR_LESS_FDIC" hidden="1">"c6425"</definedName>
    <definedName name="IQ_MC_RATIO" hidden="1">"c2783"</definedName>
    <definedName name="IQ_MC_STATUTORY_SURPLUS" hidden="1">"c2772"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EY_MARKET_DEPOSIT_ACCOUNTS_FDIC" hidden="1">"c6553"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INSURED_FDIC" hidden="1">"c6374"</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RETURN_ASSETS_FDIC" hidden="1">"c6731"</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ALUATION_GAINS_FDIC" hidden="1">"c6428"</definedName>
    <definedName name="IQ_REVALUATION_LOSSES_FDIC" hidden="1">"c6429"</definedName>
    <definedName name="IQ_REVENUE" hidden="1">"c1422"</definedName>
    <definedName name="IQ_REVISION_DATE_" hidden="1">39724.4279050926</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Z_SCORE" hidden="1">"c1339"</definedName>
    <definedName name="jj" localSheetId="1" hidden="1">{#N/A,#N/A,FALSE,"Bgt";#N/A,#N/A,FALSE,"Act";#N/A,#N/A,FALSE,"Chrt Data";#N/A,#N/A,FALSE,"Bus Result";#N/A,#N/A,FALSE,"Main Charts";#N/A,#N/A,FALSE,"P&amp;L Ttl";#N/A,#N/A,FALSE,"P&amp;L C_Ttl";#N/A,#N/A,FALSE,"P&amp;L C_Oct";#N/A,#N/A,FALSE,"P&amp;L C_Sep";#N/A,#N/A,FALSE,"1996";#N/A,#N/A,FALSE,"Data"}</definedName>
    <definedName name="jj" hidden="1">{#N/A,#N/A,FALSE,"Bgt";#N/A,#N/A,FALSE,"Act";#N/A,#N/A,FALSE,"Chrt Data";#N/A,#N/A,FALSE,"Bus Result";#N/A,#N/A,FALSE,"Main Charts";#N/A,#N/A,FALSE,"P&amp;L Ttl";#N/A,#N/A,FALSE,"P&amp;L C_Ttl";#N/A,#N/A,FALSE,"P&amp;L C_Oct";#N/A,#N/A,FALSE,"P&amp;L C_Sep";#N/A,#N/A,FALSE,"1996";#N/A,#N/A,FALSE,"Data"}</definedName>
    <definedName name="jj_1" localSheetId="1" hidden="1">{#N/A,#N/A,FALSE,"Bgt";#N/A,#N/A,FALSE,"Act";#N/A,#N/A,FALSE,"Chrt Data";#N/A,#N/A,FALSE,"Bus Result";#N/A,#N/A,FALSE,"Main Charts";#N/A,#N/A,FALSE,"P&amp;L Ttl";#N/A,#N/A,FALSE,"P&amp;L C_Ttl";#N/A,#N/A,FALSE,"P&amp;L C_Oct";#N/A,#N/A,FALSE,"P&amp;L C_Sep";#N/A,#N/A,FALSE,"1996";#N/A,#N/A,FALSE,"Data"}</definedName>
    <definedName name="jj_1" hidden="1">{#N/A,#N/A,FALSE,"Bgt";#N/A,#N/A,FALSE,"Act";#N/A,#N/A,FALSE,"Chrt Data";#N/A,#N/A,FALSE,"Bus Result";#N/A,#N/A,FALSE,"Main Charts";#N/A,#N/A,FALSE,"P&amp;L Ttl";#N/A,#N/A,FALSE,"P&amp;L C_Ttl";#N/A,#N/A,FALSE,"P&amp;L C_Oct";#N/A,#N/A,FALSE,"P&amp;L C_Sep";#N/A,#N/A,FALSE,"1996";#N/A,#N/A,FALSE,"Data"}</definedName>
    <definedName name="lecv" localSheetId="1" hidden="1">{#N/A,#N/A,FALSE,"Report"}</definedName>
    <definedName name="lecv" hidden="1">{#N/A,#N/A,FALSE,"Report"}</definedName>
    <definedName name="lecv_1" localSheetId="1" hidden="1">{#N/A,#N/A,FALSE,"Report"}</definedName>
    <definedName name="lecv_1" hidden="1">{#N/A,#N/A,FALSE,"Report"}</definedName>
    <definedName name="LEMC" localSheetId="1" hidden="1">{#N/A,#N/A,FALSE,"Report"}</definedName>
    <definedName name="LEMC" hidden="1">{#N/A,#N/A,FALSE,"Report"}</definedName>
    <definedName name="LEMC_1" localSheetId="1" hidden="1">{#N/A,#N/A,FALSE,"Report"}</definedName>
    <definedName name="LEMC_1" hidden="1">{#N/A,#N/A,FALSE,"Report"}</definedName>
    <definedName name="limcount" hidden="1">3</definedName>
    <definedName name="Loading1" hidden="1">#REF!</definedName>
    <definedName name="Loading2" hidden="1">#REF!</definedName>
    <definedName name="Loading3" hidden="1">#REF!</definedName>
    <definedName name="Loading4" hidden="1">#REF!</definedName>
    <definedName name="Loading5" hidden="1">#REF!</definedName>
    <definedName name="Loading6" hidden="1">#REF!</definedName>
    <definedName name="mm" localSheetId="1" hidden="1">{#N/A,#N/A,FALSE,"Bgt";#N/A,#N/A,FALSE,"Act";#N/A,#N/A,FALSE,"Chrt Data";#N/A,#N/A,FALSE,"Bus Result";#N/A,#N/A,FALSE,"Main Charts";#N/A,#N/A,FALSE,"P&amp;L Ttl";#N/A,#N/A,FALSE,"P&amp;L C_Ttl";#N/A,#N/A,FALSE,"P&amp;L C_Oct";#N/A,#N/A,FALSE,"P&amp;L C_Sep";#N/A,#N/A,FALSE,"1996";#N/A,#N/A,FALSE,"Data"}</definedName>
    <definedName name="mm" hidden="1">{#N/A,#N/A,FALSE,"Bgt";#N/A,#N/A,FALSE,"Act";#N/A,#N/A,FALSE,"Chrt Data";#N/A,#N/A,FALSE,"Bus Result";#N/A,#N/A,FALSE,"Main Charts";#N/A,#N/A,FALSE,"P&amp;L Ttl";#N/A,#N/A,FALSE,"P&amp;L C_Ttl";#N/A,#N/A,FALSE,"P&amp;L C_Oct";#N/A,#N/A,FALSE,"P&amp;L C_Sep";#N/A,#N/A,FALSE,"1996";#N/A,#N/A,FALSE,"Data"}</definedName>
    <definedName name="mm_1" localSheetId="1" hidden="1">{#N/A,#N/A,FALSE,"Bgt";#N/A,#N/A,FALSE,"Act";#N/A,#N/A,FALSE,"Chrt Data";#N/A,#N/A,FALSE,"Bus Result";#N/A,#N/A,FALSE,"Main Charts";#N/A,#N/A,FALSE,"P&amp;L Ttl";#N/A,#N/A,FALSE,"P&amp;L C_Ttl";#N/A,#N/A,FALSE,"P&amp;L C_Oct";#N/A,#N/A,FALSE,"P&amp;L C_Sep";#N/A,#N/A,FALSE,"1996";#N/A,#N/A,FALSE,"Data"}</definedName>
    <definedName name="mm_1" hidden="1">{#N/A,#N/A,FALSE,"Bgt";#N/A,#N/A,FALSE,"Act";#N/A,#N/A,FALSE,"Chrt Data";#N/A,#N/A,FALSE,"Bus Result";#N/A,#N/A,FALSE,"Main Charts";#N/A,#N/A,FALSE,"P&amp;L Ttl";#N/A,#N/A,FALSE,"P&amp;L C_Ttl";#N/A,#N/A,FALSE,"P&amp;L C_Oct";#N/A,#N/A,FALSE,"P&amp;L C_Sep";#N/A,#N/A,FALSE,"1996";#N/A,#N/A,FALSE,"Data"}</definedName>
    <definedName name="n" localSheetId="1" hidden="1">{#N/A,#N/A,FALSE,"SUM QTR 3";#N/A,#N/A,FALSE,"Detail QTR 3 (w_o ly)"}</definedName>
    <definedName name="n" hidden="1">{#N/A,#N/A,FALSE,"SUM QTR 3";#N/A,#N/A,FALSE,"Detail QTR 3 (w_o ly)"}</definedName>
    <definedName name="n_1" localSheetId="1" hidden="1">{#N/A,#N/A,FALSE,"SUM QTR 3";#N/A,#N/A,FALSE,"Detail QTR 3 (w_o ly)"}</definedName>
    <definedName name="n_1" hidden="1">{#N/A,#N/A,FALSE,"SUM QTR 3";#N/A,#N/A,FALSE,"Detail QTR 3 (w_o ly)"}</definedName>
    <definedName name="new" localSheetId="1" hidden="1">{#N/A,#N/A,FALSE,"Bgt";#N/A,#N/A,FALSE,"Act";#N/A,#N/A,FALSE,"Chrt Data";#N/A,#N/A,FALSE,"Bus Result";#N/A,#N/A,FALSE,"Main Charts";#N/A,#N/A,FALSE,"P&amp;L Ttl";#N/A,#N/A,FALSE,"P&amp;L C_Ttl";#N/A,#N/A,FALSE,"P&amp;L C_Oct";#N/A,#N/A,FALSE,"P&amp;L C_Sep";#N/A,#N/A,FALSE,"1996";#N/A,#N/A,FALSE,"Data"}</definedName>
    <definedName name="new" hidden="1">{#N/A,#N/A,FALSE,"Bgt";#N/A,#N/A,FALSE,"Act";#N/A,#N/A,FALSE,"Chrt Data";#N/A,#N/A,FALSE,"Bus Result";#N/A,#N/A,FALSE,"Main Charts";#N/A,#N/A,FALSE,"P&amp;L Ttl";#N/A,#N/A,FALSE,"P&amp;L C_Ttl";#N/A,#N/A,FALSE,"P&amp;L C_Oct";#N/A,#N/A,FALSE,"P&amp;L C_Sep";#N/A,#N/A,FALSE,"1996";#N/A,#N/A,FALSE,"Data"}</definedName>
    <definedName name="new_1" localSheetId="1" hidden="1">{#N/A,#N/A,FALSE,"Bgt";#N/A,#N/A,FALSE,"Act";#N/A,#N/A,FALSE,"Chrt Data";#N/A,#N/A,FALSE,"Bus Result";#N/A,#N/A,FALSE,"Main Charts";#N/A,#N/A,FALSE,"P&amp;L Ttl";#N/A,#N/A,FALSE,"P&amp;L C_Ttl";#N/A,#N/A,FALSE,"P&amp;L C_Oct";#N/A,#N/A,FALSE,"P&amp;L C_Sep";#N/A,#N/A,FALSE,"1996";#N/A,#N/A,FALSE,"Data"}</definedName>
    <definedName name="new_1" hidden="1">{#N/A,#N/A,FALSE,"Bgt";#N/A,#N/A,FALSE,"Act";#N/A,#N/A,FALSE,"Chrt Data";#N/A,#N/A,FALSE,"Bus Result";#N/A,#N/A,FALSE,"Main Charts";#N/A,#N/A,FALSE,"P&amp;L Ttl";#N/A,#N/A,FALSE,"P&amp;L C_Ttl";#N/A,#N/A,FALSE,"P&amp;L C_Oct";#N/A,#N/A,FALSE,"P&amp;L C_Sep";#N/A,#N/A,FALSE,"1996";#N/A,#N/A,FALSE,"Data"}</definedName>
    <definedName name="No_shares" hidden="1">#REF!</definedName>
    <definedName name="O_IRR" hidden="1">#REF!</definedName>
    <definedName name="O_MIRR" hidden="1">#REF!</definedName>
    <definedName name="O_NPV" hidden="1">#REF!</definedName>
    <definedName name="O_PAYBACK" hidden="1">#REF!</definedName>
    <definedName name="Other"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Other"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Other_1"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Other_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out_cap" hidden="1">#REF!</definedName>
    <definedName name="out_capsav" hidden="1">#REF!</definedName>
    <definedName name="out_cfsumm" hidden="1">#REF!</definedName>
    <definedName name="out_dcf1" hidden="1">#REF!</definedName>
    <definedName name="out_dcf2" hidden="1">#REF!</definedName>
    <definedName name="out_depndcf" hidden="1">#REF!</definedName>
    <definedName name="out_depnsavdcf" hidden="1">#REF!</definedName>
    <definedName name="out_gainloss" hidden="1">#REF!</definedName>
    <definedName name="out_othersav" hidden="1">#REF!</definedName>
    <definedName name="out_RD" hidden="1">#REF!</definedName>
    <definedName name="out_RDdepn" hidden="1">#REF!</definedName>
    <definedName name="out_sw" hidden="1">#REF!</definedName>
    <definedName name="out_swdepn" hidden="1">#REF!</definedName>
    <definedName name="OUT_TAX_RATE" hidden="1">#REF!</definedName>
    <definedName name="pb_answer" hidden="1">#REF!</definedName>
    <definedName name="pb_base" hidden="1">#REF!</definedName>
    <definedName name="pb_dpbp" hidden="1">#REF!</definedName>
    <definedName name="pb_exactdpbp" hidden="1">#REF!</definedName>
    <definedName name="POA" hidden="1">#REF!</definedName>
    <definedName name="PopCache_GL_INTERFACE_REFERENCE7" hidden="1">#REF!</definedName>
    <definedName name="pv_1" hidden="1">#REF!</definedName>
    <definedName name="pv_10" hidden="1">#REF!</definedName>
    <definedName name="pv_11" hidden="1">#REF!</definedName>
    <definedName name="pv_12" hidden="1">#REF!</definedName>
    <definedName name="pv_13" hidden="1">#REF!</definedName>
    <definedName name="pv_14" hidden="1">#REF!</definedName>
    <definedName name="pv_15" hidden="1">#REF!</definedName>
    <definedName name="pv_16" hidden="1">#REF!</definedName>
    <definedName name="pv_2" hidden="1">#REF!</definedName>
    <definedName name="pv_3" hidden="1">#REF!</definedName>
    <definedName name="pv_4" hidden="1">#REF!</definedName>
    <definedName name="pv_5" hidden="1">#REF!</definedName>
    <definedName name="pv_6" hidden="1">#REF!</definedName>
    <definedName name="pv_7" hidden="1">#REF!</definedName>
    <definedName name="pv_8" hidden="1">#REF!</definedName>
    <definedName name="pv_9" hidden="1">#REF!</definedName>
    <definedName name="RA_TS_Ass_Actual_Per_Title" hidden="1">#REF!</definedName>
    <definedName name="RA_TS_Ass_Actual_Pers" hidden="1">#REF!</definedName>
    <definedName name="RA_TS_Ass_Budget_Per_Title" hidden="1">#REF!</definedName>
    <definedName name="RA_TS_Ass_Budget_Pers" hidden="1">#REF!</definedName>
    <definedName name="RA_TS_Ass_Core_Fin_YE" hidden="1">#REF!</definedName>
    <definedName name="RA_TS_Ass_Core_Main_Ass_Hdg" hidden="1">#REF!</definedName>
    <definedName name="RA_TS_Ass_Core_Main_Ass_Hdg_Spacer" hidden="1">#REF!</definedName>
    <definedName name="RA_TS_Ass_Core_Main_Ass_Spacer" hidden="1">#REF!</definedName>
    <definedName name="RA_TS_Ass_Core_Main_Hdg" hidden="1">#REF!</definedName>
    <definedName name="RA_TS_Ass_Core_Main_Hdg_Spacer1" hidden="1">#REF!</definedName>
    <definedName name="RA_TS_Ass_Core_Main_Hdg_Spacer2" hidden="1">#REF!</definedName>
    <definedName name="RA_TS_Ass_Data_Ass_Spacer" hidden="1">#REF!</definedName>
    <definedName name="RA_TS_Ass_Data_End_Date" hidden="1">#REF!</definedName>
    <definedName name="RA_TS_Ass_Data_Final_Stub" hidden="1">#REF!</definedName>
    <definedName name="RA_TS_Ass_Data_Full_Pers" hidden="1">#REF!</definedName>
    <definedName name="RA_TS_Ass_Data_Hdg" hidden="1">#REF!</definedName>
    <definedName name="RA_TS_Ass_Data_Hdg_Spacer" hidden="1">#REF!</definedName>
    <definedName name="RA_TS_Ass_Data_Pers_Ass" hidden="1">#REF!</definedName>
    <definedName name="RA_TS_Ass_Data_Proj_Ass_Spacer" hidden="1">#REF!</definedName>
    <definedName name="RA_TS_Ass_Data_Proj_Hdg" hidden="1">#REF!</definedName>
    <definedName name="RA_TS_Ass_Data_Proj_Hdg_Spacer" hidden="1">#REF!</definedName>
    <definedName name="RA_TS_Ass_Data_Term_Basis" hidden="1">#REF!</definedName>
    <definedName name="RA_TS_Ass_Data_Total_Pers" hidden="1">#REF!</definedName>
    <definedName name="RA_TS_Ass_Denom" hidden="1">#REF!</definedName>
    <definedName name="RA_TS_Ass_Denom_Label" hidden="1">#REF!</definedName>
    <definedName name="RA_TS_Ass_Fcast_Per_Title" hidden="1">#REF!</definedName>
    <definedName name="RA_TS_Ass_Hist_Fcast_Ass_Spacer" hidden="1">#REF!</definedName>
    <definedName name="RA_TS_Ass_Hist_Fcast_Hdg" hidden="1">#REF!</definedName>
    <definedName name="RA_TS_Ass_Hist_Fcast_Hdg_Spacer" hidden="1">#REF!</definedName>
    <definedName name="RA_TS_Ass_Mth_End" hidden="1">#REF!</definedName>
    <definedName name="RA_TS_Ass_Mths_In_Per" hidden="1">#REF!</definedName>
    <definedName name="RA_TS_Ass_Note_Budget_Per" hidden="1">#REF!</definedName>
    <definedName name="RA_TS_Ass_Note_Data_Proj_Timing" hidden="1">#REF!</definedName>
    <definedName name="RA_TS_Ass_Note_Denom" hidden="1">#REF!</definedName>
    <definedName name="RA_TS_Ass_Note_Fin_YE" hidden="1">#REF!</definedName>
    <definedName name="RA_TS_Ass_Note_Inactive_Cols_Treat" hidden="1">#REF!</definedName>
    <definedName name="RA_TS_Ass_Notes_Hdg" hidden="1">#REF!</definedName>
    <definedName name="RA_TS_Ass_Notes_Hdg_Spacer" hidden="1">#REF!</definedName>
    <definedName name="RA_TS_Ass_Per_1_End_Date" hidden="1">#REF!</definedName>
    <definedName name="RA_TS_Ass_Per_1_FY_End_Date" hidden="1">#REF!</definedName>
    <definedName name="RA_TS_Ass_Per_1_FY_Start_Date" hidden="1">#REF!</definedName>
    <definedName name="RA_TS_Ass_Per_1_Number" hidden="1">#REF!</definedName>
    <definedName name="RA_TS_Ass_Per_1_Start_Date" hidden="1">#REF!</definedName>
    <definedName name="RA_TS_Ass_Per_Type_Name" hidden="1">#REF!</definedName>
    <definedName name="RA_TS_Ass_Per_Type_Prefix" hidden="1">#REF!</definedName>
    <definedName name="RA_TS_Ass_Periodicity" hidden="1">#REF!</definedName>
    <definedName name="RA_TS_Ass_Pers_In_Yr" hidden="1">#REF!</definedName>
    <definedName name="RA_TS_Ass_Proj_Ass_Spacer" hidden="1">#REF!</definedName>
    <definedName name="RA_TS_Ass_Proj_Hdg" hidden="1">#REF!</definedName>
    <definedName name="RA_TS_Ass_Proj_Hdg_Spacer" hidden="1">#REF!</definedName>
    <definedName name="RA_TS_Ass_Proj_Per_1_End_Date" hidden="1">#REF!</definedName>
    <definedName name="RA_TS_Ass_Proj_Per_1_FY_End_Date" hidden="1">#REF!</definedName>
    <definedName name="RA_TS_Ass_Proj_Per_1_FY_Start_Date" hidden="1">#REF!</definedName>
    <definedName name="RA_TS_Ass_Proj_Per_1_Number" hidden="1">#REF!</definedName>
    <definedName name="RA_TS_Ass_Proj_Per_1_Start_Date" hidden="1">#REF!</definedName>
    <definedName name="RA_TS_Ass_Proj_Start_Date" hidden="1">#REF!</definedName>
    <definedName name="RA_TS_Ass_Proj_Start_Date_Ass" hidden="1">#REF!</definedName>
    <definedName name="RA_TS_Ass_Show_Hist_Fcast_Pers" hidden="1">#REF!</definedName>
    <definedName name="RA_TS_Ass_Start_Date" hidden="1">#REF!</definedName>
    <definedName name="RA_TS_Ass_Std_Pers" hidden="1">#REF!</definedName>
    <definedName name="RA_TS_Ass_Title" hidden="1">#REF!</definedName>
    <definedName name="RD_Plant_SLN" hidden="1">#REF!</definedName>
    <definedName name="RD_Plant_SLN_ACCT" hidden="1">#REF!</definedName>
    <definedName name="rdcalc" hidden="1">#REF!</definedName>
    <definedName name="rdcap" hidden="1">#REF!</definedName>
    <definedName name="RDrate" hidden="1">#REF!</definedName>
    <definedName name="rdsv" hidden="1">#REF!</definedName>
    <definedName name="rdyr" hidden="1">#REF!</definedName>
    <definedName name="rev" hidden="1">#REF!</definedName>
    <definedName name="rirate" hidden="1">#REF!</definedName>
    <definedName name="RiskAfterRecalcMacro" hidden="1">""</definedName>
    <definedName name="RiskAfterSimMacro" hidden="1">""</definedName>
    <definedName name="RiskBeforeRecalcMacro" hidden="1">""</definedName>
    <definedName name="RiskBeforeSimMacro" hidden="1">""</definedName>
    <definedName name="RiskMultipleCPUSupportEnabled" hidden="1">TRUE</definedName>
    <definedName name="rr" localSheetId="1" hidden="1">{#N/A,#N/A,FALSE,"SUM QTR 3";#N/A,#N/A,FALSE,"Detail QTR 3 (w_o ly)"}</definedName>
    <definedName name="rr" hidden="1">{#N/A,#N/A,FALSE,"SUM QTR 3";#N/A,#N/A,FALSE,"Detail QTR 3 (w_o ly)"}</definedName>
    <definedName name="rr_1" localSheetId="1" hidden="1">{#N/A,#N/A,FALSE,"SUM QTR 3";#N/A,#N/A,FALSE,"Detail QTR 3 (w_o ly)"}</definedName>
    <definedName name="rr_1" hidden="1">{#N/A,#N/A,FALSE,"SUM QTR 3";#N/A,#N/A,FALSE,"Detail QTR 3 (w_o ly)"}</definedName>
    <definedName name="RV_Option" hidden="1">#REF!</definedName>
    <definedName name="RV_Special" hidden="1">#REF!</definedName>
    <definedName name="Rwvu.BUDGET." localSheetId="1" hidden="1">#REF!,#REF!,#REF!,#REF!</definedName>
    <definedName name="Rwvu.BUDGET." hidden="1">#REF!,#REF!,#REF!,#REF!</definedName>
    <definedName name="Rwvu.FIRSTQTR95." hidden="1">#REF!,#REF!,#REF!</definedName>
    <definedName name="SAPBEXrevision" hidden="1">1</definedName>
    <definedName name="SAPBEXsysID" hidden="1">"BWP"</definedName>
    <definedName name="SAPBEXwbID" hidden="1">"3RN3XGDOGI0E5YX5SPNLSRQCY"</definedName>
    <definedName name="scen_change" hidden="1">#REF!</definedName>
    <definedName name="scen_date1" hidden="1">33973.7377314815</definedName>
    <definedName name="scen_name1" hidden="1">"bob"</definedName>
    <definedName name="scen_num" hidden="1">1</definedName>
    <definedName name="scen_result" hidden="1">#REF!</definedName>
    <definedName name="scen_user1" hidden="1">"George Constantinescu"</definedName>
    <definedName name="scen_value1" localSheetId="1" hidden="1">{16700;16700;16700;16700;16700;16700;16700;16700;16700;16700;16700;16700;16700;16700;16700;16700;16700;16700;16700}</definedName>
    <definedName name="scen_value1" hidden="1">{16700;16700;16700;16700;16700;16700;16700;16700;16700;16700;16700;16700;16700;16700;16700;16700;16700;16700;16700}</definedName>
    <definedName name="scen_value1_1" localSheetId="1" hidden="1">{16700;16700;16700;16700;16700;16700;16700;16700;16700;16700;16700;16700;16700;16700;16700;16700;16700;16700;16700}</definedName>
    <definedName name="scen_value1_1" hidden="1">{16700;16700;16700;16700;16700;16700;16700;16700;16700;16700;16700;16700;16700;16700;16700;16700;16700;16700;16700}</definedName>
    <definedName name="sdfdfds" hidden="1">#REF!</definedName>
    <definedName name="sdfdsf" hidden="1">#REF!</definedName>
    <definedName name="sdfgdrgh"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sdfgdrgh"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sdfgdrgh_1"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sdfgdrgh_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sencount" hidden="1">3</definedName>
    <definedName name="solver_adj" localSheetId="1" hidden="1">#REF!,#REF!</definedName>
    <definedName name="solver_adj" hidden="1">#REF!,#REF!</definedName>
    <definedName name="solver_drv" hidden="1">1</definedName>
    <definedName name="solver_est" hidden="1">1</definedName>
    <definedName name="solver_itr" hidden="1">100</definedName>
    <definedName name="solver_lhs1" hidden="1">#REF!</definedName>
    <definedName name="solver_lin" hidden="1">1</definedName>
    <definedName name="solver_num" hidden="1">1</definedName>
    <definedName name="solver_nwt" hidden="1">1</definedName>
    <definedName name="solver_opt" hidden="1">#REF!</definedName>
    <definedName name="solver_pre" hidden="1">0.01</definedName>
    <definedName name="solver_rel1" hidden="1">2</definedName>
    <definedName name="solver_rhs1" hidden="1">0.18</definedName>
    <definedName name="solver_scl" hidden="1">1</definedName>
    <definedName name="solver_sho" hidden="1">1</definedName>
    <definedName name="solver_tim" hidden="1">10</definedName>
    <definedName name="solver_tmp" hidden="1">0.18</definedName>
    <definedName name="solver_tol" hidden="1">0.05</definedName>
    <definedName name="solver_typ" hidden="1">1</definedName>
    <definedName name="solver_val" hidden="1">0</definedName>
    <definedName name="ss" localSheetId="1" hidden="1">{#N/A,#N/A,FALSE,"pcf";#N/A,#N/A,FALSE,"pcr"}</definedName>
    <definedName name="ss" hidden="1">{#N/A,#N/A,FALSE,"pcf";#N/A,#N/A,FALSE,"pcr"}</definedName>
    <definedName name="ss_1" localSheetId="1" hidden="1">{#N/A,#N/A,FALSE,"pcf";#N/A,#N/A,FALSE,"pcr"}</definedName>
    <definedName name="ss_1" hidden="1">{#N/A,#N/A,FALSE,"pcf";#N/A,#N/A,FALSE,"pcr"}</definedName>
    <definedName name="STWBD_StatToolsHistogram_BinMaximum" hidden="1">" 1.01E+300"</definedName>
    <definedName name="STWBD_StatToolsHistogram_BinMinimum" hidden="1">" 1.01E+300"</definedName>
    <definedName name="STWBD_StatToolsHistogram_DefaultDataFormat" hidden="1">" 0"</definedName>
    <definedName name="STWBD_StatToolsHistogram_HasDefaultInfo" hidden="1">"TRUE"</definedName>
    <definedName name="STWBD_StatToolsHistogram_NumBins" hidden="1">"-32767"</definedName>
    <definedName name="STWBD_StatToolsHistogram_VariableList" hidden="1">1</definedName>
    <definedName name="STWBD_StatToolsHistogram_VariableList_1" hidden="1">"U_x0001_VG1AEB2C53_x0001_"</definedName>
    <definedName name="STWBD_StatToolsHistogram_VarSelectorDefaultDataSet" hidden="1">"DG20AF6985"</definedName>
    <definedName name="STWBD_StatToolsHistogram_XAxisStyle" hidden="1">" 0"</definedName>
    <definedName name="STWBD_StatToolsHistogram_YAxisStyle" hidden="1">" 0"</definedName>
    <definedName name="subtotal_exp" hidden="1">#REF!</definedName>
    <definedName name="subtotal_rev" hidden="1">#REF!</definedName>
    <definedName name="SW_depn_net" hidden="1">#REF!</definedName>
    <definedName name="SW1costs" hidden="1">#REF!</definedName>
    <definedName name="SW1Life" hidden="1">#REF!</definedName>
    <definedName name="SW2costs" hidden="1">#REF!</definedName>
    <definedName name="SW2Life" hidden="1">#REF!</definedName>
    <definedName name="SW3costs" hidden="1">#REF!</definedName>
    <definedName name="SW3Life" hidden="1">#REF!</definedName>
    <definedName name="SW4costs" hidden="1">#REF!</definedName>
    <definedName name="SW4Life" hidden="1">#REF!</definedName>
    <definedName name="SW5costs" hidden="1">#REF!</definedName>
    <definedName name="SW5Life" hidden="1">#REF!</definedName>
    <definedName name="SW6costs" hidden="1">#REF!</definedName>
    <definedName name="SW6Life" hidden="1">#REF!</definedName>
    <definedName name="SW7costs" hidden="1">#REF!</definedName>
    <definedName name="SW7Life" hidden="1">#REF!</definedName>
    <definedName name="SWS1costs" hidden="1">#REF!</definedName>
    <definedName name="SWS1Life" hidden="1">#REF!</definedName>
    <definedName name="SWS2costs" hidden="1">#REF!</definedName>
    <definedName name="SWS2Life" hidden="1">#REF!</definedName>
    <definedName name="SWS3costs" hidden="1">#REF!</definedName>
    <definedName name="SWS3Life" hidden="1">#REF!</definedName>
    <definedName name="SWS4costs" hidden="1">#REF!</definedName>
    <definedName name="SWS4Life" hidden="1">#REF!</definedName>
    <definedName name="SWS5costs" hidden="1">#REF!</definedName>
    <definedName name="SWS5Life" hidden="1">#REF!</definedName>
    <definedName name="SWS6costs" hidden="1">#REF!</definedName>
    <definedName name="SWS6Life" hidden="1">#REF!</definedName>
    <definedName name="SWS7costs" hidden="1">#REF!</definedName>
    <definedName name="SWS7Life" hidden="1">#REF!</definedName>
    <definedName name="TBXRCK" hidden="1">"53|11757824,1|0,52|6780672,51|4204747,49|6697881,55|7929855,11|12632256,56|16777215"</definedName>
    <definedName name="test" localSheetId="1" hidden="1">{#N/A,#N/A,FALSE,"Bgt";#N/A,#N/A,FALSE,"Act";#N/A,#N/A,FALSE,"Chrt Data";#N/A,#N/A,FALSE,"Bus Result";#N/A,#N/A,FALSE,"Main Charts";#N/A,#N/A,FALSE,"P&amp;L Ttl";#N/A,#N/A,FALSE,"P&amp;L C_Ttl";#N/A,#N/A,FALSE,"P&amp;L C_Oct";#N/A,#N/A,FALSE,"P&amp;L C_Sep";#N/A,#N/A,FALSE,"1996";#N/A,#N/A,FALSE,"Data"}</definedName>
    <definedName name="test" hidden="1">{#N/A,#N/A,FALSE,"Bgt";#N/A,#N/A,FALSE,"Act";#N/A,#N/A,FALSE,"Chrt Data";#N/A,#N/A,FALSE,"Bus Result";#N/A,#N/A,FALSE,"Main Charts";#N/A,#N/A,FALSE,"P&amp;L Ttl";#N/A,#N/A,FALSE,"P&amp;L C_Ttl";#N/A,#N/A,FALSE,"P&amp;L C_Oct";#N/A,#N/A,FALSE,"P&amp;L C_Sep";#N/A,#N/A,FALSE,"1996";#N/A,#N/A,FALSE,"Data"}</definedName>
    <definedName name="test_1" localSheetId="1" hidden="1">{#N/A,#N/A,FALSE,"Bgt";#N/A,#N/A,FALSE,"Act";#N/A,#N/A,FALSE,"Chrt Data";#N/A,#N/A,FALSE,"Bus Result";#N/A,#N/A,FALSE,"Main Charts";#N/A,#N/A,FALSE,"P&amp;L Ttl";#N/A,#N/A,FALSE,"P&amp;L C_Ttl";#N/A,#N/A,FALSE,"P&amp;L C_Oct";#N/A,#N/A,FALSE,"P&amp;L C_Sep";#N/A,#N/A,FALSE,"1996";#N/A,#N/A,FALSE,"Data"}</definedName>
    <definedName name="test_1" hidden="1">{#N/A,#N/A,FALSE,"Bgt";#N/A,#N/A,FALSE,"Act";#N/A,#N/A,FALSE,"Chrt Data";#N/A,#N/A,FALSE,"Bus Result";#N/A,#N/A,FALSE,"Main Charts";#N/A,#N/A,FALSE,"P&amp;L Ttl";#N/A,#N/A,FALSE,"P&amp;L C_Ttl";#N/A,#N/A,FALSE,"P&amp;L C_Oct";#N/A,#N/A,FALSE,"P&amp;L C_Sep";#N/A,#N/A,FALSE,"1996";#N/A,#N/A,FALSE,"Data"}</definedName>
    <definedName name="TextRefCopyRangeCount" hidden="1">3</definedName>
    <definedName name="TOC_Hdg_1" hidden="1">#REF!</definedName>
    <definedName name="TOC_Hdg_10" hidden="1">#REF!</definedName>
    <definedName name="TOC_Hdg_11" hidden="1">#REF!</definedName>
    <definedName name="TOC_Hdg_12" hidden="1">#REF!</definedName>
    <definedName name="TOC_Hdg_13" hidden="1">#REF!</definedName>
    <definedName name="TOC_Hdg_15" hidden="1">#REF!</definedName>
    <definedName name="TOC_Hdg_16" hidden="1">#REF!</definedName>
    <definedName name="TOC_Hdg_17" hidden="1">#REF!</definedName>
    <definedName name="TOC_Hdg_2" hidden="1">#REF!</definedName>
    <definedName name="TOC_Hdg_21" hidden="1">#REF!</definedName>
    <definedName name="TOC_Hdg_24" hidden="1">#REF!</definedName>
    <definedName name="TOC_Hdg_3" hidden="1">#REF!</definedName>
    <definedName name="TOC_Hdg_32" hidden="1">#REF!</definedName>
    <definedName name="TOC_Hdg_5" hidden="1">#REF!</definedName>
    <definedName name="TOC_Hdg_6" hidden="1">#REF!</definedName>
    <definedName name="TOC_Hdg_7" hidden="1">#REF!</definedName>
    <definedName name="TOC_Hdg_8" hidden="1">#REF!</definedName>
    <definedName name="TOC_Hdg_9" hidden="1">#REF!</definedName>
    <definedName name="total_Capex" hidden="1">#REF!</definedName>
    <definedName name="Total_CapSav" hidden="1">#REF!</definedName>
    <definedName name="Total_Depreciation_ACCT" hidden="1">#REF!</definedName>
    <definedName name="TotalDepnDCF" hidden="1">#REF!</definedName>
    <definedName name="TRDM_mkup" hidden="1">#REF!</definedName>
    <definedName name="VAPS_CalcAuto" hidden="1">TRUE</definedName>
    <definedName name="VAPS_CheckBoxes" hidden="1">FALSE</definedName>
    <definedName name="VAPS_Copies" hidden="1">1</definedName>
    <definedName name="VAPS_Filter" hidden="1">"*."</definedName>
    <definedName name="VAPS_InputYears" hidden="1">"Period of Analysis"&amp;CHAR(13)&amp;"(min 2 yrs, max 16 yrs)"</definedName>
    <definedName name="VB_" localSheetId="1" hidden="1">{"AUTO_ADD","AUTO_OPEN","AUTO_REMOVE","DO_EXPORT","DO_IMPORT","DO_PRINT","DO_VIEW","SHOW_XLDIALOG","VAPS_MANAGER","ViewAndPrintSystem"}</definedName>
    <definedName name="VB_" hidden="1">{"AUTO_ADD","AUTO_OPEN","AUTO_REMOVE","DO_EXPORT","DO_IMPORT","DO_PRINT","DO_VIEW","SHOW_XLDIALOG","VAPS_MANAGER","ViewAndPrintSystem"}</definedName>
    <definedName name="VB__1" localSheetId="1" hidden="1">{"AUTO_ADD","AUTO_OPEN","AUTO_REMOVE","DO_EXPORT","DO_IMPORT","DO_PRINT","DO_VIEW","SHOW_XLDIALOG","VAPS_MANAGER","ViewAndPrintSystem"}</definedName>
    <definedName name="VB__1" hidden="1">{"AUTO_ADD","AUTO_OPEN","AUTO_REMOVE","DO_EXPORT","DO_IMPORT","DO_PRINT","DO_VIEW","SHOW_XLDIALOG","VAPS_MANAGER","ViewAndPrintSystem"}</definedName>
    <definedName name="VB_ViewAndPrintSystem_" hidden="1">"g"</definedName>
    <definedName name="VB_ViewAndPrintSystem__" hidden="1">"Views And Prints named areas"</definedName>
    <definedName name="vc" localSheetId="1" hidden="1">{"Budget Summary",#N/A,FALSE,"Sheet1";"Calendarization",#N/A,FALSE,"Sheet1";"Starting Personnel",#N/A,FALSE,"Sheet1"}</definedName>
    <definedName name="vc" hidden="1">{"Budget Summary",#N/A,FALSE,"Sheet1";"Calendarization",#N/A,FALSE,"Sheet1";"Starting Personnel",#N/A,FALSE,"Sheet1"}</definedName>
    <definedName name="vc_1" localSheetId="1" hidden="1">{"Budget Summary",#N/A,FALSE,"Sheet1";"Calendarization",#N/A,FALSE,"Sheet1";"Starting Personnel",#N/A,FALSE,"Sheet1"}</definedName>
    <definedName name="vc_1" hidden="1">{"Budget Summary",#N/A,FALSE,"Sheet1";"Calendarization",#N/A,FALSE,"Sheet1";"Starting Personnel",#N/A,FALSE,"Sheet1"}</definedName>
    <definedName name="version_name" hidden="1">#REF!</definedName>
    <definedName name="WDV_DCF_SLN" hidden="1">#REF!</definedName>
    <definedName name="WDV_SWcost" hidden="1">#REF!</definedName>
    <definedName name="WDV_SWsav" hidden="1">#REF!</definedName>
    <definedName name="wdwf" localSheetId="1" hidden="1">{#N/A,#N/A,FALSE,"pcf";#N/A,#N/A,FALSE,"pcr"}</definedName>
    <definedName name="wdwf" hidden="1">{#N/A,#N/A,FALSE,"pcf";#N/A,#N/A,FALSE,"pcr"}</definedName>
    <definedName name="wdwf_1" localSheetId="1" hidden="1">{#N/A,#N/A,FALSE,"pcf";#N/A,#N/A,FALSE,"pcr"}</definedName>
    <definedName name="wdwf_1" hidden="1">{#N/A,#N/A,FALSE,"pcf";#N/A,#N/A,FALSE,"pcr"}</definedName>
    <definedName name="Whereareyou" localSheetId="1" hidden="1">{"'March 99 routing'!$A$1:$AD$34"}</definedName>
    <definedName name="Whereareyou" hidden="1">{"'March 99 routing'!$A$1:$AD$34"}</definedName>
    <definedName name="Whereareyou_1" localSheetId="1" hidden="1">{"'March 99 routing'!$A$1:$AD$34"}</definedName>
    <definedName name="Whereareyou_1" hidden="1">{"'March 99 routing'!$A$1:$AD$34"}</definedName>
    <definedName name="wr.ageing._.and._.trend._.analysis" localSheetId="1" hidden="1">{#N/A,#N/A,FALSE,"Aging Summary";#N/A,#N/A,FALSE,"Ratio Analysis";#N/A,#N/A,FALSE,"Test 120 Day Accts";#N/A,#N/A,FALSE,"Tickmarks"}</definedName>
    <definedName name="wr.ageing._.and._.trend._.analysis" hidden="1">{#N/A,#N/A,FALSE,"Aging Summary";#N/A,#N/A,FALSE,"Ratio Analysis";#N/A,#N/A,FALSE,"Test 120 Day Accts";#N/A,#N/A,FALSE,"Tickmarks"}</definedName>
    <definedName name="wr.ageing._.and._.trend._.analysis_1" localSheetId="1" hidden="1">{#N/A,#N/A,FALSE,"Aging Summary";#N/A,#N/A,FALSE,"Ratio Analysis";#N/A,#N/A,FALSE,"Test 120 Day Accts";#N/A,#N/A,FALSE,"Tickmarks"}</definedName>
    <definedName name="wr.ageing._.and._.trend._.analysis_1" hidden="1">{#N/A,#N/A,FALSE,"Aging Summary";#N/A,#N/A,FALSE,"Ratio Analysis";#N/A,#N/A,FALSE,"Test 120 Day Accts";#N/A,#N/A,FALSE,"Tickmarks"}</definedName>
    <definedName name="wrn.95._.Plan." localSheetId="1" hidden="1">{"Budget Summary",#N/A,FALSE,"Sheet1";"Calendarization",#N/A,FALSE,"Sheet1";"Starting Personnel",#N/A,FALSE,"Sheet1"}</definedName>
    <definedName name="wrn.95._.Plan." hidden="1">{"Budget Summary",#N/A,FALSE,"Sheet1";"Calendarization",#N/A,FALSE,"Sheet1";"Starting Personnel",#N/A,FALSE,"Sheet1"}</definedName>
    <definedName name="wrn.95._.Plan._1" localSheetId="1" hidden="1">{"Budget Summary",#N/A,FALSE,"Sheet1";"Calendarization",#N/A,FALSE,"Sheet1";"Starting Personnel",#N/A,FALSE,"Sheet1"}</definedName>
    <definedName name="wrn.95._.Plan._1" hidden="1">{"Budget Summary",#N/A,FALSE,"Sheet1";"Calendarization",#N/A,FALSE,"Sheet1";"Starting Personnel",#N/A,FALSE,"Sheet1"}</definedName>
    <definedName name="wrn.Accounts._.schedules." localSheetId="1"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ccounts._.schedules."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ccounts._.schedules._1" localSheetId="1"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ccounts._.schedules._1"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geing._.trend._.analysis." localSheetId="1" hidden="1">{#N/A,#N/A,FALSE,"Aging Summary";#N/A,#N/A,FALSE,"Ratio Analysis";#N/A,#N/A,FALSE,"Test 120 Day Accts";#N/A,#N/A,FALSE,"Tickmarks"}</definedName>
    <definedName name="wrn.ageing._.trend._.analysis." hidden="1">{#N/A,#N/A,FALSE,"Aging Summary";#N/A,#N/A,FALSE,"Ratio Analysis";#N/A,#N/A,FALSE,"Test 120 Day Accts";#N/A,#N/A,FALSE,"Tickmarks"}</definedName>
    <definedName name="wrn.ageing._.trend._.analysis._1" localSheetId="1" hidden="1">{#N/A,#N/A,FALSE,"Aging Summary";#N/A,#N/A,FALSE,"Ratio Analysis";#N/A,#N/A,FALSE,"Test 120 Day Accts";#N/A,#N/A,FALSE,"Tickmarks"}</definedName>
    <definedName name="wrn.ageing._.trend._.analysis._1"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ll._.schedules." localSheetId="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ll._.schedules."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ll._.schedules._1" localSheetId="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ll._.schedules._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uto._.Quote._.Result." localSheetId="1" hidden="1">{"Inputs Print View",#N/A,TRUE,"Inputs";"Output Print View",#N/A,TRUE,"Output";"Notes Print View",#N/A,TRUE,"Quotation Notes"}</definedName>
    <definedName name="wrn.Auto._.Quote._.Result." hidden="1">{"Inputs Print View",#N/A,TRUE,"Inputs";"Output Print View",#N/A,TRUE,"Output";"Notes Print View",#N/A,TRUE,"Quotation Notes"}</definedName>
    <definedName name="wrn.Auto._.Quote._.Result._1" localSheetId="1" hidden="1">{"Inputs Print View",#N/A,TRUE,"Inputs";"Output Print View",#N/A,TRUE,"Output";"Notes Print View",#N/A,TRUE,"Quotation Notes"}</definedName>
    <definedName name="wrn.Auto._.Quote._.Result._1" hidden="1">{"Inputs Print View",#N/A,TRUE,"Inputs";"Output Print View",#N/A,TRUE,"Output";"Notes Print View",#N/A,TRUE,"Quotation Notes"}</definedName>
    <definedName name="wrn.Budget_1998."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wrn.Budget_1998."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wrn.Budget_1998._1"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wrn.Budget_1998._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wrn.BUS._.RPT." localSheetId="1" hidden="1">{#N/A,#N/A,FALSE,"P&amp;L Ttl";#N/A,#N/A,FALSE,"P&amp;L C_Ttl New";#N/A,#N/A,FALSE,"Bus Res";#N/A,#N/A,FALSE,"Chrts";#N/A,#N/A,FALSE,"pcf";#N/A,#N/A,FALSE,"pcr ";#N/A,#N/A,FALSE,"Exp Stmt ";#N/A,#N/A,FALSE,"Cap";#N/A,#N/A,FALSE,"IT Ytd"}</definedName>
    <definedName name="wrn.BUS._.RPT." hidden="1">{#N/A,#N/A,FALSE,"P&amp;L Ttl";#N/A,#N/A,FALSE,"P&amp;L C_Ttl New";#N/A,#N/A,FALSE,"Bus Res";#N/A,#N/A,FALSE,"Chrts";#N/A,#N/A,FALSE,"pcf";#N/A,#N/A,FALSE,"pcr ";#N/A,#N/A,FALSE,"Exp Stmt ";#N/A,#N/A,FALSE,"Cap";#N/A,#N/A,FALSE,"IT Ytd"}</definedName>
    <definedName name="wrn.BUS._.RPT._1" localSheetId="1" hidden="1">{#N/A,#N/A,FALSE,"P&amp;L Ttl";#N/A,#N/A,FALSE,"P&amp;L C_Ttl New";#N/A,#N/A,FALSE,"Bus Res";#N/A,#N/A,FALSE,"Chrts";#N/A,#N/A,FALSE,"pcf";#N/A,#N/A,FALSE,"pcr ";#N/A,#N/A,FALSE,"Exp Stmt ";#N/A,#N/A,FALSE,"Cap";#N/A,#N/A,FALSE,"IT Ytd"}</definedName>
    <definedName name="wrn.BUS._.RPT._1" hidden="1">{#N/A,#N/A,FALSE,"P&amp;L Ttl";#N/A,#N/A,FALSE,"P&amp;L C_Ttl New";#N/A,#N/A,FALSE,"Bus Res";#N/A,#N/A,FALSE,"Chrts";#N/A,#N/A,FALSE,"pcf";#N/A,#N/A,FALSE,"pcr ";#N/A,#N/A,FALSE,"Exp Stmt ";#N/A,#N/A,FALSE,"Cap";#N/A,#N/A,FALSE,"IT Ytd"}</definedName>
    <definedName name="wrn.EBITDA._.Print._.Range." localSheetId="1" hidden="1">{"EBITDA Print Range",#N/A,FALSE,"EBITDA"}</definedName>
    <definedName name="wrn.EBITDA._.Print._.Range." hidden="1">{"EBITDA Print Range",#N/A,FALSE,"EBITDA"}</definedName>
    <definedName name="wrn.EBITDA._.Print._.Range._1" localSheetId="1" hidden="1">{"EBITDA Print Range",#N/A,FALSE,"EBITDA"}</definedName>
    <definedName name="wrn.EBITDA._.Print._.Range._1" hidden="1">{"EBITDA Print Range",#N/A,FALSE,"EBITDA"}</definedName>
    <definedName name="wrn.Gwip._.Report." localSheetId="1" hidden="1">{#N/A,#N/A,FALSE,"Report"}</definedName>
    <definedName name="wrn.Gwip._.Report." hidden="1">{#N/A,#N/A,FALSE,"Report"}</definedName>
    <definedName name="wrn.Gwip._.Report._1" localSheetId="1" hidden="1">{#N/A,#N/A,FALSE,"Report"}</definedName>
    <definedName name="wrn.Gwip._.Report._1" hidden="1">{#N/A,#N/A,FALSE,"Report"}</definedName>
    <definedName name="wrn.Landscape._.schs." localSheetId="1" hidden="1">{#N/A,#N/A,FALSE,"Sch10A-C";#N/A,#N/A,FALSE,"Sch10D-F";#N/A,#N/A,FALSE,"Sch10G";#N/A,#N/A,FALSE,"Sch11A";#N/A,#N/A,FALSE,"Sch11B";#N/A,#N/A,FALSE,"FinLeases";#N/A,#N/A,FALSE,"OpLeases";#N/A,#N/A,FALSE,"IntercoyAssets";#N/A,#N/A,FALSE,"IntercoyLiab";#N/A,#N/A,FALSE,"Oseaswsheet";#N/A,#N/A,FALSE,"CGTWsheet"}</definedName>
    <definedName name="wrn.Landscape._.schs." hidden="1">{#N/A,#N/A,FALSE,"Sch10A-C";#N/A,#N/A,FALSE,"Sch10D-F";#N/A,#N/A,FALSE,"Sch10G";#N/A,#N/A,FALSE,"Sch11A";#N/A,#N/A,FALSE,"Sch11B";#N/A,#N/A,FALSE,"FinLeases";#N/A,#N/A,FALSE,"OpLeases";#N/A,#N/A,FALSE,"IntercoyAssets";#N/A,#N/A,FALSE,"IntercoyLiab";#N/A,#N/A,FALSE,"Oseaswsheet";#N/A,#N/A,FALSE,"CGTWsheet"}</definedName>
    <definedName name="wrn.Landscape._.schs._1" localSheetId="1" hidden="1">{#N/A,#N/A,FALSE,"Sch10A-C";#N/A,#N/A,FALSE,"Sch10D-F";#N/A,#N/A,FALSE,"Sch10G";#N/A,#N/A,FALSE,"Sch11A";#N/A,#N/A,FALSE,"Sch11B";#N/A,#N/A,FALSE,"FinLeases";#N/A,#N/A,FALSE,"OpLeases";#N/A,#N/A,FALSE,"IntercoyAssets";#N/A,#N/A,FALSE,"IntercoyLiab";#N/A,#N/A,FALSE,"Oseaswsheet";#N/A,#N/A,FALSE,"CGTWsheet"}</definedName>
    <definedName name="wrn.Landscape._.schs._1" hidden="1">{#N/A,#N/A,FALSE,"Sch10A-C";#N/A,#N/A,FALSE,"Sch10D-F";#N/A,#N/A,FALSE,"Sch10G";#N/A,#N/A,FALSE,"Sch11A";#N/A,#N/A,FALSE,"Sch11B";#N/A,#N/A,FALSE,"FinLeases";#N/A,#N/A,FALSE,"OpLeases";#N/A,#N/A,FALSE,"IntercoyAssets";#N/A,#N/A,FALSE,"IntercoyLiab";#N/A,#N/A,FALSE,"Oseaswsheet";#N/A,#N/A,FALSE,"CGTWsheet"}</definedName>
    <definedName name="wrn.pages." localSheetId="1"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ges._1" localSheetId="1" hidden="1">{#N/A,#N/A,FALSE,"Bgt";#N/A,#N/A,FALSE,"Act";#N/A,#N/A,FALSE,"Chrt Data";#N/A,#N/A,FALSE,"Bus Result";#N/A,#N/A,FALSE,"Main Charts";#N/A,#N/A,FALSE,"P&amp;L Ttl";#N/A,#N/A,FALSE,"P&amp;L C_Ttl";#N/A,#N/A,FALSE,"P&amp;L C_Oct";#N/A,#N/A,FALSE,"P&amp;L C_Sep";#N/A,#N/A,FALSE,"1996";#N/A,#N/A,FALSE,"Data"}</definedName>
    <definedName name="wrn.pages._1" hidden="1">{#N/A,#N/A,FALSE,"Bgt";#N/A,#N/A,FALSE,"Act";#N/A,#N/A,FALSE,"Chrt Data";#N/A,#N/A,FALSE,"Bus Result";#N/A,#N/A,FALSE,"Main Charts";#N/A,#N/A,FALSE,"P&amp;L Ttl";#N/A,#N/A,FALSE,"P&amp;L C_Ttl";#N/A,#N/A,FALSE,"P&amp;L C_Oct";#N/A,#N/A,FALSE,"P&amp;L C_Sep";#N/A,#N/A,FALSE,"1996";#N/A,#N/A,FALSE,"Data"}</definedName>
    <definedName name="wrn.S_R._.tables." localSheetId="1" hidden="1">{#N/A,#N/A,FALSE,"pcf";#N/A,#N/A,FALSE,"pcr"}</definedName>
    <definedName name="wrn.S_R._.tables." hidden="1">{#N/A,#N/A,FALSE,"pcf";#N/A,#N/A,FALSE,"pcr"}</definedName>
    <definedName name="wrn.S_R._.tables._1" localSheetId="1" hidden="1">{#N/A,#N/A,FALSE,"pcf";#N/A,#N/A,FALSE,"pcr"}</definedName>
    <definedName name="wrn.S_R._.tables._1" hidden="1">{#N/A,#N/A,FALSE,"pcf";#N/A,#N/A,FALSE,"pcr"}</definedName>
    <definedName name="wrn.S_RQTR3." localSheetId="1" hidden="1">{#N/A,#N/A,FALSE,"SUM QTR 3";#N/A,#N/A,FALSE,"Detail QTR 3 (w_o ly)"}</definedName>
    <definedName name="wrn.S_RQTR3." hidden="1">{#N/A,#N/A,FALSE,"SUM QTR 3";#N/A,#N/A,FALSE,"Detail QTR 3 (w_o ly)"}</definedName>
    <definedName name="wrn.S_RQTR3._1" localSheetId="1" hidden="1">{#N/A,#N/A,FALSE,"SUM QTR 3";#N/A,#N/A,FALSE,"Detail QTR 3 (w_o ly)"}</definedName>
    <definedName name="wrn.S_RQTR3._1" hidden="1">{#N/A,#N/A,FALSE,"SUM QTR 3";#N/A,#N/A,FALSE,"Detail QTR 3 (w_o ly)"}</definedName>
    <definedName name="wrn.tax._.schedules." localSheetId="1"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rn.tax._.schedules."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rn.tax._.schedules._1" localSheetId="1"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rn.tax._.schedules._1"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vu.BUDGET." localSheetId="1" hidden="1">{TRUE,TRUE,-3.5,-17.75,609,374.25,FALSE,FALSE,TRUE,TRUE,0,2,10,1,10,7,9,4,TRUE,TRUE,3,TRUE,1,TRUE,100,"Swvu.BUDGET.","ACwvu.BUDGET.",1,FALSE,FALSE,0.2,0.2,0.2,0.2,2,"&amp;R&amp;D","",FALSE,FALSE,FALSE,FALSE,1,100,#N/A,#N/A,"=R1C2:R263C32","=R1:R10","Rwvu.BUDGET.",#N/A,FALSE,FALSE}</definedName>
    <definedName name="wvu.BUDGET." hidden="1">{TRUE,TRUE,-3.5,-17.75,609,374.25,FALSE,FALSE,TRUE,TRUE,0,2,10,1,10,7,9,4,TRUE,TRUE,3,TRUE,1,TRUE,100,"Swvu.BUDGET.","ACwvu.BUDGET.",1,FALSE,FALSE,0.2,0.2,0.2,0.2,2,"&amp;R&amp;D","",FALSE,FALSE,FALSE,FALSE,1,100,#N/A,#N/A,"=R1C2:R263C32","=R1:R10","Rwvu.BUDGET.",#N/A,FALSE,FALSE}</definedName>
    <definedName name="wvu.BUDGET._1" localSheetId="1" hidden="1">{TRUE,TRUE,-3.5,-17.75,609,374.25,FALSE,FALSE,TRUE,TRUE,0,2,10,1,10,7,9,4,TRUE,TRUE,3,TRUE,1,TRUE,100,"Swvu.BUDGET.","ACwvu.BUDGET.",1,FALSE,FALSE,0.2,0.2,0.2,0.2,2,"&amp;R&amp;D","",FALSE,FALSE,FALSE,FALSE,1,100,#N/A,#N/A,"=R1C2:R263C32","=R1:R10","Rwvu.BUDGET.",#N/A,FALSE,FALSE}</definedName>
    <definedName name="wvu.BUDGET._1" hidden="1">{TRUE,TRUE,-3.5,-17.75,609,374.25,FALSE,FALSE,TRUE,TRUE,0,2,10,1,10,7,9,4,TRUE,TRUE,3,TRUE,1,TRUE,100,"Swvu.BUDGET.","ACwvu.BUDGET.",1,FALSE,FALSE,0.2,0.2,0.2,0.2,2,"&amp;R&amp;D","",FALSE,FALSE,FALSE,FALSE,1,100,#N/A,#N/A,"=R1C2:R263C32","=R1:R10","Rwvu.BUDGET.",#N/A,FALSE,FALSE}</definedName>
    <definedName name="wvu.FIRSTQTR95." localSheetId="1" hidden="1">{TRUE,TRUE,-3.5,-17.75,489,284.25,FALSE,FALSE,TRUE,TRUE,0,2,#N/A,1,#N/A,25.6034482758621,20.3333333333333,1,FALSE,FALSE,3,TRUE,1,FALSE,100,"Swvu.FIRSTQTR95.","ACwvu.FIRSTQTR95.",1,FALSE,FALSE,0.2,0.2,0.4,0.2,2,"","",TRUE,FALSE,FALSE,FALSE,1,100,#N/A,#N/A,"=R1C2:R228C35",FALSE,"Rwvu.FIRSTQTR95.",#N/A,FALSE,FALSE}</definedName>
    <definedName name="wvu.FIRSTQTR95." hidden="1">{TRUE,TRUE,-3.5,-17.75,489,284.25,FALSE,FALSE,TRUE,TRUE,0,2,#N/A,1,#N/A,25.6034482758621,20.3333333333333,1,FALSE,FALSE,3,TRUE,1,FALSE,100,"Swvu.FIRSTQTR95.","ACwvu.FIRSTQTR95.",1,FALSE,FALSE,0.2,0.2,0.4,0.2,2,"","",TRUE,FALSE,FALSE,FALSE,1,100,#N/A,#N/A,"=R1C2:R228C35",FALSE,"Rwvu.FIRSTQTR95.",#N/A,FALSE,FALSE}</definedName>
    <definedName name="wvu.FIRSTQTR95._1" localSheetId="1" hidden="1">{TRUE,TRUE,-3.5,-17.75,489,284.25,FALSE,FALSE,TRUE,TRUE,0,2,#N/A,1,#N/A,25.6034482758621,20.3333333333333,1,FALSE,FALSE,3,TRUE,1,FALSE,100,"Swvu.FIRSTQTR95.","ACwvu.FIRSTQTR95.",1,FALSE,FALSE,0.2,0.2,0.4,0.2,2,"","",TRUE,FALSE,FALSE,FALSE,1,100,#N/A,#N/A,"=R1C2:R228C35",FALSE,"Rwvu.FIRSTQTR95.",#N/A,FALSE,FALSE}</definedName>
    <definedName name="wvu.FIRSTQTR95._1" hidden="1">{TRUE,TRUE,-3.5,-17.75,489,284.25,FALSE,FALSE,TRUE,TRUE,0,2,#N/A,1,#N/A,25.6034482758621,20.3333333333333,1,FALSE,FALSE,3,TRUE,1,FALSE,100,"Swvu.FIRSTQTR95.","ACwvu.FIRSTQTR95.",1,FALSE,FALSE,0.2,0.2,0.4,0.2,2,"","",TRUE,FALSE,FALSE,FALSE,1,100,#N/A,#N/A,"=R1C2:R228C35",FALSE,"Rwvu.FIRSTQTR95.",#N/A,FALSE,FALSE}</definedName>
    <definedName name="ww" localSheetId="1" hidden="1">{#N/A,#N/A,FALSE,"Bgt";#N/A,#N/A,FALSE,"Act";#N/A,#N/A,FALSE,"Chrt Data";#N/A,#N/A,FALSE,"Bus Result";#N/A,#N/A,FALSE,"Main Charts";#N/A,#N/A,FALSE,"P&amp;L Ttl";#N/A,#N/A,FALSE,"P&amp;L C_Ttl";#N/A,#N/A,FALSE,"P&amp;L C_Oct";#N/A,#N/A,FALSE,"P&amp;L C_Sep";#N/A,#N/A,FALSE,"1996";#N/A,#N/A,FALSE,"Data"}</definedName>
    <definedName name="ww" hidden="1">{#N/A,#N/A,FALSE,"Bgt";#N/A,#N/A,FALSE,"Act";#N/A,#N/A,FALSE,"Chrt Data";#N/A,#N/A,FALSE,"Bus Result";#N/A,#N/A,FALSE,"Main Charts";#N/A,#N/A,FALSE,"P&amp;L Ttl";#N/A,#N/A,FALSE,"P&amp;L C_Ttl";#N/A,#N/A,FALSE,"P&amp;L C_Oct";#N/A,#N/A,FALSE,"P&amp;L C_Sep";#N/A,#N/A,FALSE,"1996";#N/A,#N/A,FALSE,"Data"}</definedName>
    <definedName name="ww_1" localSheetId="1" hidden="1">{#N/A,#N/A,FALSE,"Bgt";#N/A,#N/A,FALSE,"Act";#N/A,#N/A,FALSE,"Chrt Data";#N/A,#N/A,FALSE,"Bus Result";#N/A,#N/A,FALSE,"Main Charts";#N/A,#N/A,FALSE,"P&amp;L Ttl";#N/A,#N/A,FALSE,"P&amp;L C_Ttl";#N/A,#N/A,FALSE,"P&amp;L C_Oct";#N/A,#N/A,FALSE,"P&amp;L C_Sep";#N/A,#N/A,FALSE,"1996";#N/A,#N/A,FALSE,"Data"}</definedName>
    <definedName name="ww_1" hidden="1">{#N/A,#N/A,FALSE,"Bgt";#N/A,#N/A,FALSE,"Act";#N/A,#N/A,FALSE,"Chrt Data";#N/A,#N/A,FALSE,"Bus Result";#N/A,#N/A,FALSE,"Main Charts";#N/A,#N/A,FALSE,"P&amp;L Ttl";#N/A,#N/A,FALSE,"P&amp;L C_Ttl";#N/A,#N/A,FALSE,"P&amp;L C_Oct";#N/A,#N/A,FALSE,"P&amp;L C_Sep";#N/A,#N/A,FALSE,"1996";#N/A,#N/A,FALSE,"Data"}</definedName>
    <definedName name="x" localSheetId="1" hidden="1">{#N/A,#N/A,FALSE,"SUM QTR 3";#N/A,#N/A,FALSE,"Detail QTR 3 (w_o ly)"}</definedName>
    <definedName name="x" hidden="1">{#N/A,#N/A,FALSE,"SUM QTR 3";#N/A,#N/A,FALSE,"Detail QTR 3 (w_o ly)"}</definedName>
    <definedName name="x_1" localSheetId="1" hidden="1">{#N/A,#N/A,FALSE,"SUM QTR 3";#N/A,#N/A,FALSE,"Detail QTR 3 (w_o ly)"}</definedName>
    <definedName name="x_1" hidden="1">{#N/A,#N/A,FALSE,"SUM QTR 3";#N/A,#N/A,FALSE,"Detail QTR 3 (w_o ly)"}</definedName>
    <definedName name="xxxxxx" hidden="1">#REF!</definedName>
    <definedName name="YearDates" hidden="1">#REF!</definedName>
    <definedName name="YearNos" hidden="1">#REF!</definedName>
    <definedName name="yearnumber" hidden="1">#REF!</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V4" i="15" l="1"/>
  <c r="CW4" i="15"/>
  <c r="CX4" i="15"/>
  <c r="CY4" i="15"/>
  <c r="CZ4" i="15"/>
  <c r="CV5" i="15"/>
  <c r="CW5" i="15"/>
  <c r="CX5" i="15"/>
  <c r="CY5" i="15"/>
  <c r="CZ5" i="15"/>
  <c r="CV6" i="15"/>
  <c r="CW6" i="15"/>
  <c r="CX6" i="15"/>
  <c r="CY6" i="15"/>
  <c r="CZ6" i="15"/>
  <c r="CV7" i="15"/>
  <c r="CW7" i="15"/>
  <c r="CX7" i="15"/>
  <c r="CY7" i="15"/>
  <c r="CZ7" i="15"/>
  <c r="CV8" i="15"/>
  <c r="CW8" i="15"/>
  <c r="CX8" i="15"/>
  <c r="CY8" i="15"/>
  <c r="CZ8" i="15"/>
  <c r="CV9" i="15"/>
  <c r="CW9" i="15"/>
  <c r="CX9" i="15"/>
  <c r="CY9" i="15"/>
  <c r="CZ9" i="15"/>
  <c r="CU5" i="15"/>
  <c r="CU6" i="15"/>
  <c r="CU7" i="15"/>
  <c r="CU8" i="15"/>
  <c r="CU9" i="15"/>
  <c r="CU4" i="15"/>
  <c r="CN4" i="15"/>
  <c r="CO4" i="15"/>
  <c r="CP4" i="15"/>
  <c r="CQ4" i="15"/>
  <c r="CR4" i="15"/>
  <c r="CS4" i="15"/>
  <c r="CT4" i="15"/>
  <c r="CN5" i="15"/>
  <c r="CO5" i="15"/>
  <c r="CP5" i="15"/>
  <c r="CQ5" i="15"/>
  <c r="CR5" i="15"/>
  <c r="CS5" i="15"/>
  <c r="CT5" i="15"/>
  <c r="CN6" i="15"/>
  <c r="CO6" i="15"/>
  <c r="CP6" i="15"/>
  <c r="CQ6" i="15"/>
  <c r="CR6" i="15"/>
  <c r="CS6" i="15"/>
  <c r="CT6" i="15"/>
  <c r="CN7" i="15"/>
  <c r="CO7" i="15"/>
  <c r="CP7" i="15"/>
  <c r="CQ7" i="15"/>
  <c r="CR7" i="15"/>
  <c r="CS7" i="15"/>
  <c r="CT7" i="15"/>
  <c r="CN8" i="15"/>
  <c r="CO8" i="15"/>
  <c r="CP8" i="15"/>
  <c r="CQ8" i="15"/>
  <c r="CR8" i="15"/>
  <c r="CS8" i="15"/>
  <c r="CT8" i="15"/>
  <c r="CN9" i="15"/>
  <c r="CO9" i="15"/>
  <c r="CP9" i="15"/>
  <c r="CQ9" i="15"/>
  <c r="CR9" i="15"/>
  <c r="CS9" i="15"/>
  <c r="CT9" i="15"/>
  <c r="CM5" i="15"/>
  <c r="CM6" i="15"/>
  <c r="CM7" i="15"/>
  <c r="CM8" i="15"/>
  <c r="CM9" i="15"/>
  <c r="CM4" i="15"/>
  <c r="E3" i="35"/>
  <c r="D9" i="28"/>
  <c r="O38" i="41" s="1"/>
  <c r="C6" i="30" l="1"/>
  <c r="G10" i="29"/>
  <c r="X4" i="15" l="1"/>
  <c r="X5" i="15"/>
  <c r="X6" i="15"/>
  <c r="X7" i="15"/>
  <c r="X8" i="15"/>
  <c r="X9" i="15"/>
  <c r="I3" i="35" l="1"/>
  <c r="H3" i="35"/>
  <c r="G3" i="35"/>
  <c r="F3" i="35"/>
  <c r="K3" i="35"/>
  <c r="J3" i="35"/>
  <c r="P38" i="41"/>
  <c r="P26" i="41"/>
  <c r="P25" i="41"/>
  <c r="P24" i="41"/>
  <c r="C11" i="30" l="1"/>
  <c r="T9" i="28" s="1"/>
  <c r="L14" i="28" s="1"/>
  <c r="V9" i="28" l="1"/>
  <c r="L18" i="28" l="1"/>
  <c r="A7" i="27" l="1"/>
  <c r="A8" i="27"/>
  <c r="A9" i="27"/>
  <c r="A10" i="27"/>
  <c r="A11" i="27"/>
  <c r="A12" i="27"/>
  <c r="A6" i="27"/>
  <c r="AJ4" i="15"/>
  <c r="AJ8" i="15"/>
  <c r="AJ9" i="15"/>
  <c r="AJ7" i="15" l="1"/>
  <c r="AJ6" i="15"/>
  <c r="AJ5" i="15"/>
  <c r="Y4" i="15"/>
  <c r="Z4" i="15"/>
  <c r="AA4" i="15"/>
  <c r="AB4" i="15"/>
  <c r="AC4" i="15"/>
  <c r="Y5" i="15"/>
  <c r="Z5" i="15"/>
  <c r="AA5" i="15"/>
  <c r="AB5" i="15"/>
  <c r="AC5" i="15"/>
  <c r="Y6" i="15"/>
  <c r="Z6" i="15"/>
  <c r="AA6" i="15"/>
  <c r="AB6" i="15"/>
  <c r="AC6" i="15"/>
  <c r="Y7" i="15"/>
  <c r="Z7" i="15"/>
  <c r="AA7" i="15"/>
  <c r="AB7" i="15"/>
  <c r="AC7" i="15"/>
  <c r="Y8" i="15"/>
  <c r="Z8" i="15"/>
  <c r="AA8" i="15"/>
  <c r="AB8" i="15"/>
  <c r="AC8" i="15"/>
  <c r="Y9" i="15"/>
  <c r="Z9" i="15"/>
  <c r="AA9" i="15"/>
  <c r="AB9" i="15"/>
  <c r="AC9" i="15"/>
  <c r="V4" i="15"/>
  <c r="V5" i="15"/>
  <c r="V6" i="15"/>
  <c r="V7" i="15"/>
  <c r="V8" i="15"/>
  <c r="V9" i="15"/>
  <c r="L3" i="35" l="1"/>
  <c r="M7" i="27"/>
  <c r="M6" i="27"/>
  <c r="M5" i="27"/>
  <c r="BP4" i="15" l="1"/>
  <c r="BP5" i="15"/>
  <c r="BP6" i="15"/>
  <c r="BP7" i="15"/>
  <c r="BP8" i="15"/>
  <c r="BP9" i="15"/>
  <c r="BM4" i="15"/>
  <c r="BN4" i="15"/>
  <c r="BO4" i="15"/>
  <c r="BM5" i="15"/>
  <c r="BN5" i="15"/>
  <c r="BO5" i="15"/>
  <c r="BM6" i="15"/>
  <c r="BN6" i="15"/>
  <c r="BO6" i="15"/>
  <c r="BM7" i="15"/>
  <c r="BN7" i="15"/>
  <c r="BO7" i="15"/>
  <c r="BM8" i="15"/>
  <c r="BN8" i="15"/>
  <c r="BO8" i="15"/>
  <c r="BM9" i="15"/>
  <c r="BN9" i="15"/>
  <c r="BO9" i="15"/>
  <c r="H853" i="25"/>
  <c r="A853" i="25"/>
  <c r="H852" i="25"/>
  <c r="A852" i="25"/>
  <c r="H851" i="25"/>
  <c r="A851" i="25"/>
  <c r="H850" i="25"/>
  <c r="A850" i="25"/>
  <c r="H849" i="25"/>
  <c r="A849" i="25"/>
  <c r="H848" i="25"/>
  <c r="A848" i="25"/>
  <c r="H847" i="25"/>
  <c r="A847" i="25"/>
  <c r="H846" i="25"/>
  <c r="A846" i="25"/>
  <c r="H845" i="25"/>
  <c r="A845" i="25"/>
  <c r="H844" i="25"/>
  <c r="A844" i="25"/>
  <c r="H843" i="25"/>
  <c r="A843" i="25"/>
  <c r="H842" i="25"/>
  <c r="A842" i="25"/>
  <c r="H841" i="25"/>
  <c r="A841" i="25"/>
  <c r="H840" i="25"/>
  <c r="A840" i="25"/>
  <c r="H839" i="25"/>
  <c r="A839" i="25"/>
  <c r="H838" i="25"/>
  <c r="A838" i="25"/>
  <c r="H837" i="25"/>
  <c r="A837" i="25"/>
  <c r="H836" i="25"/>
  <c r="A836" i="25"/>
  <c r="H835" i="25"/>
  <c r="A835" i="25"/>
  <c r="H834" i="25"/>
  <c r="A834" i="25"/>
  <c r="H833" i="25"/>
  <c r="A833" i="25"/>
  <c r="H832" i="25"/>
  <c r="A832" i="25"/>
  <c r="H831" i="25"/>
  <c r="A831" i="25"/>
  <c r="H830" i="25"/>
  <c r="A830" i="25"/>
  <c r="H829" i="25"/>
  <c r="A829" i="25"/>
  <c r="H828" i="25"/>
  <c r="A828" i="25"/>
  <c r="H827" i="25"/>
  <c r="A827" i="25"/>
  <c r="H826" i="25"/>
  <c r="A826" i="25"/>
  <c r="H825" i="25"/>
  <c r="A825" i="25"/>
  <c r="H824" i="25"/>
  <c r="A824" i="25"/>
  <c r="H823" i="25"/>
  <c r="A823" i="25"/>
  <c r="H822" i="25"/>
  <c r="A822" i="25"/>
  <c r="H821" i="25"/>
  <c r="A821" i="25"/>
  <c r="H820" i="25"/>
  <c r="A820" i="25"/>
  <c r="H819" i="25"/>
  <c r="A819" i="25"/>
  <c r="H818" i="25"/>
  <c r="A818" i="25"/>
  <c r="H817" i="25"/>
  <c r="A817" i="25"/>
  <c r="H816" i="25"/>
  <c r="A816" i="25"/>
  <c r="H815" i="25"/>
  <c r="A815" i="25"/>
  <c r="H814" i="25"/>
  <c r="A814" i="25"/>
  <c r="H813" i="25"/>
  <c r="A813" i="25"/>
  <c r="H812" i="25"/>
  <c r="A812" i="25"/>
  <c r="H811" i="25"/>
  <c r="A811" i="25"/>
  <c r="H810" i="25"/>
  <c r="A810" i="25"/>
  <c r="H809" i="25"/>
  <c r="A809" i="25"/>
  <c r="H808" i="25"/>
  <c r="A808" i="25"/>
  <c r="H807" i="25"/>
  <c r="A807" i="25"/>
  <c r="H806" i="25"/>
  <c r="A806" i="25"/>
  <c r="H805" i="25"/>
  <c r="A805" i="25"/>
  <c r="H804" i="25"/>
  <c r="A804" i="25"/>
  <c r="H803" i="25"/>
  <c r="A803" i="25"/>
  <c r="H802" i="25"/>
  <c r="A802" i="25"/>
  <c r="H801" i="25"/>
  <c r="A801" i="25"/>
  <c r="H800" i="25"/>
  <c r="A800" i="25"/>
  <c r="H799" i="25"/>
  <c r="A799" i="25"/>
  <c r="H798" i="25"/>
  <c r="A798" i="25"/>
  <c r="H797" i="25"/>
  <c r="A797" i="25"/>
  <c r="H796" i="25"/>
  <c r="A796" i="25"/>
  <c r="H795" i="25"/>
  <c r="A795" i="25"/>
  <c r="H794" i="25"/>
  <c r="A794" i="25"/>
  <c r="H793" i="25"/>
  <c r="A793" i="25"/>
  <c r="H792" i="25"/>
  <c r="A792" i="25"/>
  <c r="H791" i="25"/>
  <c r="A791" i="25"/>
  <c r="H790" i="25"/>
  <c r="A790" i="25"/>
  <c r="H789" i="25"/>
  <c r="A789" i="25"/>
  <c r="H788" i="25"/>
  <c r="A788" i="25"/>
  <c r="H787" i="25"/>
  <c r="A787" i="25"/>
  <c r="H786" i="25"/>
  <c r="A786" i="25"/>
  <c r="H785" i="25"/>
  <c r="A785" i="25"/>
  <c r="H784" i="25"/>
  <c r="A784" i="25"/>
  <c r="H783" i="25"/>
  <c r="A783" i="25"/>
  <c r="H782" i="25"/>
  <c r="A782" i="25"/>
  <c r="H781" i="25"/>
  <c r="A781" i="25"/>
  <c r="H780" i="25"/>
  <c r="A780" i="25"/>
  <c r="H779" i="25"/>
  <c r="A779" i="25"/>
  <c r="H778" i="25"/>
  <c r="A778" i="25"/>
  <c r="H777" i="25"/>
  <c r="A777" i="25"/>
  <c r="H776" i="25"/>
  <c r="A776" i="25"/>
  <c r="H775" i="25"/>
  <c r="A775" i="25"/>
  <c r="H774" i="25"/>
  <c r="A774" i="25"/>
  <c r="H773" i="25"/>
  <c r="A773" i="25"/>
  <c r="H772" i="25"/>
  <c r="A772" i="25"/>
  <c r="H771" i="25"/>
  <c r="A771" i="25"/>
  <c r="H770" i="25"/>
  <c r="A770" i="25"/>
  <c r="H769" i="25"/>
  <c r="A769" i="25"/>
  <c r="H768" i="25"/>
  <c r="A768" i="25"/>
  <c r="H767" i="25"/>
  <c r="A767" i="25"/>
  <c r="H766" i="25"/>
  <c r="A766" i="25"/>
  <c r="H765" i="25"/>
  <c r="A765" i="25"/>
  <c r="H764" i="25"/>
  <c r="A764" i="25"/>
  <c r="H763" i="25"/>
  <c r="A763" i="25"/>
  <c r="H762" i="25"/>
  <c r="A762" i="25"/>
  <c r="H761" i="25"/>
  <c r="A761" i="25"/>
  <c r="H760" i="25"/>
  <c r="A760" i="25"/>
  <c r="H759" i="25"/>
  <c r="A759" i="25"/>
  <c r="H758" i="25"/>
  <c r="A758" i="25"/>
  <c r="H757" i="25"/>
  <c r="A757" i="25"/>
  <c r="H756" i="25"/>
  <c r="A756" i="25"/>
  <c r="H755" i="25"/>
  <c r="A755" i="25"/>
  <c r="H754" i="25"/>
  <c r="A754" i="25"/>
  <c r="H753" i="25"/>
  <c r="A753" i="25"/>
  <c r="H752" i="25"/>
  <c r="A752" i="25"/>
  <c r="H751" i="25"/>
  <c r="A751" i="25"/>
  <c r="H750" i="25"/>
  <c r="A750" i="25"/>
  <c r="H749" i="25"/>
  <c r="A749" i="25"/>
  <c r="H748" i="25"/>
  <c r="A748" i="25"/>
  <c r="H747" i="25"/>
  <c r="A747" i="25"/>
  <c r="H746" i="25"/>
  <c r="A746" i="25"/>
  <c r="H745" i="25"/>
  <c r="A745" i="25"/>
  <c r="H744" i="25"/>
  <c r="A744" i="25"/>
  <c r="H743" i="25"/>
  <c r="A743" i="25"/>
  <c r="H742" i="25"/>
  <c r="A742" i="25"/>
  <c r="H741" i="25"/>
  <c r="A741" i="25"/>
  <c r="H740" i="25"/>
  <c r="A740" i="25"/>
  <c r="H739" i="25"/>
  <c r="A739" i="25"/>
  <c r="H738" i="25"/>
  <c r="A738" i="25"/>
  <c r="H737" i="25"/>
  <c r="A737" i="25"/>
  <c r="H736" i="25"/>
  <c r="A736" i="25"/>
  <c r="H735" i="25"/>
  <c r="A735" i="25"/>
  <c r="H734" i="25"/>
  <c r="A734" i="25"/>
  <c r="H733" i="25"/>
  <c r="A733" i="25"/>
  <c r="H732" i="25"/>
  <c r="A732" i="25"/>
  <c r="H731" i="25"/>
  <c r="A731" i="25"/>
  <c r="H730" i="25"/>
  <c r="A730" i="25"/>
  <c r="H729" i="25"/>
  <c r="A729" i="25"/>
  <c r="H728" i="25"/>
  <c r="A728" i="25"/>
  <c r="H727" i="25"/>
  <c r="A727" i="25"/>
  <c r="H726" i="25"/>
  <c r="A726" i="25"/>
  <c r="H725" i="25"/>
  <c r="A725" i="25"/>
  <c r="H724" i="25"/>
  <c r="A724" i="25"/>
  <c r="H723" i="25"/>
  <c r="A723" i="25"/>
  <c r="H722" i="25"/>
  <c r="A722" i="25"/>
  <c r="H721" i="25"/>
  <c r="A721" i="25"/>
  <c r="H720" i="25"/>
  <c r="A720" i="25"/>
  <c r="H719" i="25"/>
  <c r="A719" i="25"/>
  <c r="H718" i="25"/>
  <c r="A718" i="25"/>
  <c r="H717" i="25"/>
  <c r="A717" i="25"/>
  <c r="H716" i="25"/>
  <c r="A716" i="25"/>
  <c r="H715" i="25"/>
  <c r="A715" i="25"/>
  <c r="H714" i="25"/>
  <c r="A714" i="25"/>
  <c r="H713" i="25"/>
  <c r="A713" i="25"/>
  <c r="H712" i="25"/>
  <c r="A712" i="25"/>
  <c r="H711" i="25"/>
  <c r="A711" i="25"/>
  <c r="H710" i="25"/>
  <c r="A710" i="25"/>
  <c r="H709" i="25"/>
  <c r="A709" i="25"/>
  <c r="H708" i="25"/>
  <c r="A708" i="25"/>
  <c r="H707" i="25"/>
  <c r="A707" i="25"/>
  <c r="H706" i="25"/>
  <c r="A706" i="25"/>
  <c r="H705" i="25"/>
  <c r="A705" i="25"/>
  <c r="H704" i="25"/>
  <c r="A704" i="25"/>
  <c r="H703" i="25"/>
  <c r="A703" i="25"/>
  <c r="H702" i="25"/>
  <c r="A702" i="25"/>
  <c r="H701" i="25"/>
  <c r="A701" i="25"/>
  <c r="H700" i="25"/>
  <c r="A700" i="25"/>
  <c r="H699" i="25"/>
  <c r="A699" i="25"/>
  <c r="H698" i="25"/>
  <c r="A698" i="25"/>
  <c r="H697" i="25"/>
  <c r="A697" i="25"/>
  <c r="H696" i="25"/>
  <c r="A696" i="25"/>
  <c r="H695" i="25"/>
  <c r="A695" i="25"/>
  <c r="H694" i="25"/>
  <c r="A694" i="25"/>
  <c r="H693" i="25"/>
  <c r="A693" i="25"/>
  <c r="H692" i="25"/>
  <c r="A692" i="25"/>
  <c r="H691" i="25"/>
  <c r="A691" i="25"/>
  <c r="H690" i="25"/>
  <c r="A690" i="25"/>
  <c r="H689" i="25"/>
  <c r="A689" i="25"/>
  <c r="H688" i="25"/>
  <c r="A688" i="25"/>
  <c r="H687" i="25"/>
  <c r="A687" i="25"/>
  <c r="H686" i="25"/>
  <c r="A686" i="25"/>
  <c r="H685" i="25"/>
  <c r="A685" i="25"/>
  <c r="H684" i="25"/>
  <c r="A684" i="25"/>
  <c r="H683" i="25"/>
  <c r="A683" i="25"/>
  <c r="H682" i="25"/>
  <c r="A682" i="25"/>
  <c r="H681" i="25"/>
  <c r="A681" i="25"/>
  <c r="H680" i="25"/>
  <c r="A680" i="25"/>
  <c r="H679" i="25"/>
  <c r="A679" i="25"/>
  <c r="H678" i="25"/>
  <c r="A678" i="25"/>
  <c r="H677" i="25"/>
  <c r="A677" i="25"/>
  <c r="H676" i="25"/>
  <c r="A676" i="25"/>
  <c r="H675" i="25"/>
  <c r="A675" i="25"/>
  <c r="H674" i="25"/>
  <c r="A674" i="25"/>
  <c r="H673" i="25"/>
  <c r="A673" i="25"/>
  <c r="H672" i="25"/>
  <c r="A672" i="25"/>
  <c r="H671" i="25"/>
  <c r="A671" i="25"/>
  <c r="H670" i="25"/>
  <c r="A670" i="25"/>
  <c r="H669" i="25"/>
  <c r="A669" i="25"/>
  <c r="H668" i="25"/>
  <c r="A668" i="25"/>
  <c r="H667" i="25"/>
  <c r="A667" i="25"/>
  <c r="H666" i="25"/>
  <c r="A666" i="25"/>
  <c r="H665" i="25"/>
  <c r="A665" i="25"/>
  <c r="H664" i="25"/>
  <c r="A664" i="25"/>
  <c r="H663" i="25"/>
  <c r="A663" i="25"/>
  <c r="H662" i="25"/>
  <c r="A662" i="25"/>
  <c r="H661" i="25"/>
  <c r="A661" i="25"/>
  <c r="H660" i="25"/>
  <c r="A660" i="25"/>
  <c r="H659" i="25"/>
  <c r="A659" i="25"/>
  <c r="H658" i="25"/>
  <c r="A658" i="25"/>
  <c r="H657" i="25"/>
  <c r="A657" i="25"/>
  <c r="H656" i="25"/>
  <c r="A656" i="25"/>
  <c r="H655" i="25"/>
  <c r="A655" i="25"/>
  <c r="H654" i="25"/>
  <c r="A654" i="25"/>
  <c r="H653" i="25"/>
  <c r="A653" i="25"/>
  <c r="H652" i="25"/>
  <c r="A652" i="25"/>
  <c r="H651" i="25"/>
  <c r="A651" i="25"/>
  <c r="H650" i="25"/>
  <c r="A650" i="25"/>
  <c r="H649" i="25"/>
  <c r="A649" i="25"/>
  <c r="H648" i="25"/>
  <c r="A648" i="25"/>
  <c r="H647" i="25"/>
  <c r="A647" i="25"/>
  <c r="H646" i="25"/>
  <c r="A646" i="25"/>
  <c r="H645" i="25"/>
  <c r="A645" i="25"/>
  <c r="H644" i="25"/>
  <c r="A644" i="25"/>
  <c r="H643" i="25"/>
  <c r="A643" i="25"/>
  <c r="H642" i="25"/>
  <c r="A642" i="25"/>
  <c r="H641" i="25"/>
  <c r="A641" i="25"/>
  <c r="H640" i="25"/>
  <c r="A640" i="25"/>
  <c r="H639" i="25"/>
  <c r="A639" i="25"/>
  <c r="H638" i="25"/>
  <c r="A638" i="25"/>
  <c r="H637" i="25"/>
  <c r="A637" i="25"/>
  <c r="H636" i="25"/>
  <c r="A636" i="25"/>
  <c r="H635" i="25"/>
  <c r="A635" i="25"/>
  <c r="H634" i="25"/>
  <c r="A634" i="25"/>
  <c r="H633" i="25"/>
  <c r="A633" i="25"/>
  <c r="H632" i="25"/>
  <c r="A632" i="25"/>
  <c r="H631" i="25"/>
  <c r="A631" i="25"/>
  <c r="H630" i="25"/>
  <c r="A630" i="25"/>
  <c r="H629" i="25"/>
  <c r="A629" i="25"/>
  <c r="H628" i="25"/>
  <c r="A628" i="25"/>
  <c r="H627" i="25"/>
  <c r="A627" i="25"/>
  <c r="H626" i="25"/>
  <c r="A626" i="25"/>
  <c r="H625" i="25"/>
  <c r="A625" i="25"/>
  <c r="H624" i="25"/>
  <c r="A624" i="25"/>
  <c r="H623" i="25"/>
  <c r="A623" i="25"/>
  <c r="H622" i="25"/>
  <c r="A622" i="25"/>
  <c r="H621" i="25"/>
  <c r="A621" i="25"/>
  <c r="H620" i="25"/>
  <c r="A620" i="25"/>
  <c r="H619" i="25"/>
  <c r="A619" i="25"/>
  <c r="H618" i="25"/>
  <c r="A618" i="25"/>
  <c r="H617" i="25"/>
  <c r="A617" i="25"/>
  <c r="H616" i="25"/>
  <c r="A616" i="25"/>
  <c r="H615" i="25"/>
  <c r="A615" i="25"/>
  <c r="H614" i="25"/>
  <c r="A614" i="25"/>
  <c r="H613" i="25"/>
  <c r="A613" i="25"/>
  <c r="H612" i="25"/>
  <c r="A612" i="25"/>
  <c r="H611" i="25"/>
  <c r="A611" i="25"/>
  <c r="H610" i="25"/>
  <c r="A610" i="25"/>
  <c r="H609" i="25"/>
  <c r="A609" i="25"/>
  <c r="H608" i="25"/>
  <c r="A608" i="25"/>
  <c r="H607" i="25"/>
  <c r="A607" i="25"/>
  <c r="H606" i="25"/>
  <c r="A606" i="25"/>
  <c r="H605" i="25"/>
  <c r="A605" i="25"/>
  <c r="H604" i="25"/>
  <c r="A604" i="25"/>
  <c r="H603" i="25"/>
  <c r="A603" i="25"/>
  <c r="H602" i="25"/>
  <c r="A602" i="25"/>
  <c r="H601" i="25"/>
  <c r="A601" i="25"/>
  <c r="H600" i="25"/>
  <c r="A600" i="25"/>
  <c r="H599" i="25"/>
  <c r="A599" i="25"/>
  <c r="H598" i="25"/>
  <c r="A598" i="25"/>
  <c r="H597" i="25"/>
  <c r="A597" i="25"/>
  <c r="H596" i="25"/>
  <c r="A596" i="25"/>
  <c r="H595" i="25"/>
  <c r="A595" i="25"/>
  <c r="H594" i="25"/>
  <c r="A594" i="25"/>
  <c r="H593" i="25"/>
  <c r="A593" i="25"/>
  <c r="H592" i="25"/>
  <c r="A592" i="25"/>
  <c r="H591" i="25"/>
  <c r="A591" i="25"/>
  <c r="H590" i="25"/>
  <c r="A590" i="25"/>
  <c r="H589" i="25"/>
  <c r="A589" i="25"/>
  <c r="H588" i="25"/>
  <c r="A588" i="25"/>
  <c r="H587" i="25"/>
  <c r="A587" i="25"/>
  <c r="H586" i="25"/>
  <c r="A586" i="25"/>
  <c r="H585" i="25"/>
  <c r="A585" i="25"/>
  <c r="H584" i="25"/>
  <c r="A584" i="25"/>
  <c r="H583" i="25"/>
  <c r="A583" i="25"/>
  <c r="H582" i="25"/>
  <c r="A582" i="25"/>
  <c r="H581" i="25"/>
  <c r="A581" i="25"/>
  <c r="H580" i="25"/>
  <c r="A580" i="25"/>
  <c r="H579" i="25"/>
  <c r="A579" i="25"/>
  <c r="H578" i="25"/>
  <c r="A578" i="25"/>
  <c r="H577" i="25"/>
  <c r="A577" i="25"/>
  <c r="H576" i="25"/>
  <c r="A576" i="25"/>
  <c r="H575" i="25"/>
  <c r="A575" i="25"/>
  <c r="H574" i="25"/>
  <c r="A574" i="25"/>
  <c r="H573" i="25"/>
  <c r="A573" i="25"/>
  <c r="H572" i="25"/>
  <c r="A572" i="25"/>
  <c r="H571" i="25"/>
  <c r="A571" i="25"/>
  <c r="H570" i="25"/>
  <c r="A570" i="25"/>
  <c r="H569" i="25"/>
  <c r="A569" i="25"/>
  <c r="H568" i="25"/>
  <c r="A568" i="25"/>
  <c r="H567" i="25"/>
  <c r="A567" i="25"/>
  <c r="H566" i="25"/>
  <c r="A566" i="25"/>
  <c r="H565" i="25"/>
  <c r="A565" i="25"/>
  <c r="H564" i="25"/>
  <c r="A564" i="25"/>
  <c r="H563" i="25"/>
  <c r="A563" i="25"/>
  <c r="H562" i="25"/>
  <c r="A562" i="25"/>
  <c r="H561" i="25"/>
  <c r="A561" i="25"/>
  <c r="H560" i="25"/>
  <c r="A560" i="25"/>
  <c r="H559" i="25"/>
  <c r="A559" i="25"/>
  <c r="H558" i="25"/>
  <c r="A558" i="25"/>
  <c r="H557" i="25"/>
  <c r="A557" i="25"/>
  <c r="H556" i="25"/>
  <c r="A556" i="25"/>
  <c r="H555" i="25"/>
  <c r="A555" i="25"/>
  <c r="H554" i="25"/>
  <c r="A554" i="25"/>
  <c r="H553" i="25"/>
  <c r="A553" i="25"/>
  <c r="H552" i="25"/>
  <c r="A552" i="25"/>
  <c r="H551" i="25"/>
  <c r="A551" i="25"/>
  <c r="H550" i="25"/>
  <c r="A550" i="25"/>
  <c r="H549" i="25"/>
  <c r="A549" i="25"/>
  <c r="H548" i="25"/>
  <c r="A548" i="25"/>
  <c r="H547" i="25"/>
  <c r="A547" i="25"/>
  <c r="H546" i="25"/>
  <c r="A546" i="25"/>
  <c r="H545" i="25"/>
  <c r="A545" i="25"/>
  <c r="H544" i="25"/>
  <c r="A544" i="25"/>
  <c r="H543" i="25"/>
  <c r="A543" i="25"/>
  <c r="H542" i="25"/>
  <c r="A542" i="25"/>
  <c r="H541" i="25"/>
  <c r="A541" i="25"/>
  <c r="H540" i="25"/>
  <c r="A540" i="25"/>
  <c r="H539" i="25"/>
  <c r="A539" i="25"/>
  <c r="H538" i="25"/>
  <c r="A538" i="25"/>
  <c r="H537" i="25"/>
  <c r="A537" i="25"/>
  <c r="H536" i="25"/>
  <c r="A536" i="25"/>
  <c r="H535" i="25"/>
  <c r="A535" i="25"/>
  <c r="H534" i="25"/>
  <c r="A534" i="25"/>
  <c r="H533" i="25"/>
  <c r="A533" i="25"/>
  <c r="H532" i="25"/>
  <c r="A532" i="25"/>
  <c r="H531" i="25"/>
  <c r="A531" i="25"/>
  <c r="H530" i="25"/>
  <c r="A530" i="25"/>
  <c r="H529" i="25"/>
  <c r="A529" i="25"/>
  <c r="H528" i="25"/>
  <c r="A528" i="25"/>
  <c r="H527" i="25"/>
  <c r="A527" i="25"/>
  <c r="H526" i="25"/>
  <c r="A526" i="25"/>
  <c r="H525" i="25"/>
  <c r="A525" i="25"/>
  <c r="H524" i="25"/>
  <c r="A524" i="25"/>
  <c r="H523" i="25"/>
  <c r="A523" i="25"/>
  <c r="H522" i="25"/>
  <c r="A522" i="25"/>
  <c r="H521" i="25"/>
  <c r="A521" i="25"/>
  <c r="H520" i="25"/>
  <c r="A520" i="25"/>
  <c r="H519" i="25"/>
  <c r="A519" i="25"/>
  <c r="H518" i="25"/>
  <c r="A518" i="25"/>
  <c r="H517" i="25"/>
  <c r="A517" i="25"/>
  <c r="H516" i="25"/>
  <c r="A516" i="25"/>
  <c r="H515" i="25"/>
  <c r="A515" i="25"/>
  <c r="H514" i="25"/>
  <c r="A514" i="25"/>
  <c r="H513" i="25"/>
  <c r="A513" i="25"/>
  <c r="H512" i="25"/>
  <c r="A512" i="25"/>
  <c r="H511" i="25"/>
  <c r="A511" i="25"/>
  <c r="H510" i="25"/>
  <c r="A510" i="25"/>
  <c r="H509" i="25"/>
  <c r="A509" i="25"/>
  <c r="H508" i="25"/>
  <c r="A508" i="25"/>
  <c r="H507" i="25"/>
  <c r="A507" i="25"/>
  <c r="H506" i="25"/>
  <c r="A506" i="25"/>
  <c r="H505" i="25"/>
  <c r="A505" i="25"/>
  <c r="H504" i="25"/>
  <c r="A504" i="25"/>
  <c r="H503" i="25"/>
  <c r="A503" i="25"/>
  <c r="H502" i="25"/>
  <c r="A502" i="25"/>
  <c r="H501" i="25"/>
  <c r="A501" i="25"/>
  <c r="H500" i="25"/>
  <c r="A500" i="25"/>
  <c r="H499" i="25"/>
  <c r="A499" i="25"/>
  <c r="H498" i="25"/>
  <c r="A498" i="25"/>
  <c r="H497" i="25"/>
  <c r="A497" i="25"/>
  <c r="H496" i="25"/>
  <c r="A496" i="25"/>
  <c r="H495" i="25"/>
  <c r="A495" i="25"/>
  <c r="H494" i="25"/>
  <c r="A494" i="25"/>
  <c r="H493" i="25"/>
  <c r="A493" i="25"/>
  <c r="H492" i="25"/>
  <c r="A492" i="25"/>
  <c r="H491" i="25"/>
  <c r="A491" i="25"/>
  <c r="H490" i="25"/>
  <c r="A490" i="25"/>
  <c r="H489" i="25"/>
  <c r="A489" i="25"/>
  <c r="H488" i="25"/>
  <c r="A488" i="25"/>
  <c r="H487" i="25"/>
  <c r="A487" i="25"/>
  <c r="H486" i="25"/>
  <c r="A486" i="25"/>
  <c r="H485" i="25"/>
  <c r="A485" i="25"/>
  <c r="H484" i="25"/>
  <c r="A484" i="25"/>
  <c r="H483" i="25"/>
  <c r="A483" i="25"/>
  <c r="H482" i="25"/>
  <c r="A482" i="25"/>
  <c r="H481" i="25"/>
  <c r="A481" i="25"/>
  <c r="H480" i="25"/>
  <c r="A480" i="25"/>
  <c r="H479" i="25"/>
  <c r="A479" i="25"/>
  <c r="H478" i="25"/>
  <c r="A478" i="25"/>
  <c r="H477" i="25"/>
  <c r="A477" i="25"/>
  <c r="H476" i="25"/>
  <c r="A476" i="25"/>
  <c r="H475" i="25"/>
  <c r="A475" i="25"/>
  <c r="H474" i="25"/>
  <c r="A474" i="25"/>
  <c r="H473" i="25"/>
  <c r="A473" i="25"/>
  <c r="H472" i="25"/>
  <c r="A472" i="25"/>
  <c r="H471" i="25"/>
  <c r="A471" i="25"/>
  <c r="H470" i="25"/>
  <c r="A470" i="25"/>
  <c r="H469" i="25"/>
  <c r="A469" i="25"/>
  <c r="H468" i="25"/>
  <c r="A468" i="25"/>
  <c r="H467" i="25"/>
  <c r="A467" i="25"/>
  <c r="H466" i="25"/>
  <c r="A466" i="25"/>
  <c r="H465" i="25"/>
  <c r="A465" i="25"/>
  <c r="H464" i="25"/>
  <c r="A464" i="25"/>
  <c r="H463" i="25"/>
  <c r="A463" i="25"/>
  <c r="H462" i="25"/>
  <c r="A462" i="25"/>
  <c r="H461" i="25"/>
  <c r="A461" i="25"/>
  <c r="H460" i="25"/>
  <c r="A460" i="25"/>
  <c r="H459" i="25"/>
  <c r="A459" i="25"/>
  <c r="H458" i="25"/>
  <c r="A458" i="25"/>
  <c r="H457" i="25"/>
  <c r="A457" i="25"/>
  <c r="H456" i="25"/>
  <c r="A456" i="25"/>
  <c r="H455" i="25"/>
  <c r="A455" i="25"/>
  <c r="H454" i="25"/>
  <c r="A454" i="25"/>
  <c r="H453" i="25"/>
  <c r="A453" i="25"/>
  <c r="H452" i="25"/>
  <c r="A452" i="25"/>
  <c r="H451" i="25"/>
  <c r="A451" i="25"/>
  <c r="H450" i="25"/>
  <c r="A450" i="25"/>
  <c r="H449" i="25"/>
  <c r="A449" i="25"/>
  <c r="H448" i="25"/>
  <c r="A448" i="25"/>
  <c r="H447" i="25"/>
  <c r="A447" i="25"/>
  <c r="H446" i="25"/>
  <c r="A446" i="25"/>
  <c r="H445" i="25"/>
  <c r="A445" i="25"/>
  <c r="H444" i="25"/>
  <c r="A444" i="25"/>
  <c r="H443" i="25"/>
  <c r="A443" i="25"/>
  <c r="H442" i="25"/>
  <c r="A442" i="25"/>
  <c r="H441" i="25"/>
  <c r="A441" i="25"/>
  <c r="H440" i="25"/>
  <c r="A440" i="25"/>
  <c r="H439" i="25"/>
  <c r="A439" i="25"/>
  <c r="H438" i="25"/>
  <c r="A438" i="25"/>
  <c r="H437" i="25"/>
  <c r="A437" i="25"/>
  <c r="H436" i="25"/>
  <c r="A436" i="25"/>
  <c r="H435" i="25"/>
  <c r="A435" i="25"/>
  <c r="H434" i="25"/>
  <c r="A434" i="25"/>
  <c r="H433" i="25"/>
  <c r="A433" i="25"/>
  <c r="H432" i="25"/>
  <c r="A432" i="25"/>
  <c r="H431" i="25"/>
  <c r="A431" i="25"/>
  <c r="H430" i="25"/>
  <c r="A430" i="25"/>
  <c r="H429" i="25"/>
  <c r="A429" i="25"/>
  <c r="H428" i="25"/>
  <c r="A428" i="25"/>
  <c r="H427" i="25"/>
  <c r="A427" i="25"/>
  <c r="H426" i="25"/>
  <c r="A426" i="25"/>
  <c r="H425" i="25"/>
  <c r="A425" i="25"/>
  <c r="H424" i="25"/>
  <c r="A424" i="25"/>
  <c r="H423" i="25"/>
  <c r="A423" i="25"/>
  <c r="H422" i="25"/>
  <c r="A422" i="25"/>
  <c r="H421" i="25"/>
  <c r="A421" i="25"/>
  <c r="H420" i="25"/>
  <c r="A420" i="25"/>
  <c r="H419" i="25"/>
  <c r="A419" i="25"/>
  <c r="H418" i="25"/>
  <c r="A418" i="25"/>
  <c r="H417" i="25"/>
  <c r="A417" i="25"/>
  <c r="H416" i="25"/>
  <c r="A416" i="25"/>
  <c r="H415" i="25"/>
  <c r="A415" i="25"/>
  <c r="H414" i="25"/>
  <c r="A414" i="25"/>
  <c r="H413" i="25"/>
  <c r="A413" i="25"/>
  <c r="H412" i="25"/>
  <c r="A412" i="25"/>
  <c r="H411" i="25"/>
  <c r="A411" i="25"/>
  <c r="H410" i="25"/>
  <c r="A410" i="25"/>
  <c r="H409" i="25"/>
  <c r="A409" i="25"/>
  <c r="H408" i="25"/>
  <c r="A408" i="25"/>
  <c r="H407" i="25"/>
  <c r="A407" i="25"/>
  <c r="H406" i="25"/>
  <c r="A406" i="25"/>
  <c r="H405" i="25"/>
  <c r="A405" i="25"/>
  <c r="H404" i="25"/>
  <c r="A404" i="25"/>
  <c r="H403" i="25"/>
  <c r="A403" i="25"/>
  <c r="H402" i="25"/>
  <c r="A402" i="25"/>
  <c r="H401" i="25"/>
  <c r="A401" i="25"/>
  <c r="H400" i="25"/>
  <c r="A400" i="25"/>
  <c r="H399" i="25"/>
  <c r="A399" i="25"/>
  <c r="H398" i="25"/>
  <c r="A398" i="25"/>
  <c r="H397" i="25"/>
  <c r="A397" i="25"/>
  <c r="H396" i="25"/>
  <c r="A396" i="25"/>
  <c r="H395" i="25"/>
  <c r="A395" i="25"/>
  <c r="H394" i="25"/>
  <c r="A394" i="25"/>
  <c r="H393" i="25"/>
  <c r="A393" i="25"/>
  <c r="H392" i="25"/>
  <c r="A392" i="25"/>
  <c r="H391" i="25"/>
  <c r="A391" i="25"/>
  <c r="H390" i="25"/>
  <c r="A390" i="25"/>
  <c r="H389" i="25"/>
  <c r="A389" i="25"/>
  <c r="H388" i="25"/>
  <c r="A388" i="25"/>
  <c r="H387" i="25"/>
  <c r="A387" i="25"/>
  <c r="H386" i="25"/>
  <c r="A386" i="25"/>
  <c r="H385" i="25"/>
  <c r="A385" i="25"/>
  <c r="H384" i="25"/>
  <c r="A384" i="25"/>
  <c r="H383" i="25"/>
  <c r="A383" i="25"/>
  <c r="H382" i="25"/>
  <c r="A382" i="25"/>
  <c r="H381" i="25"/>
  <c r="A381" i="25"/>
  <c r="H380" i="25"/>
  <c r="A380" i="25"/>
  <c r="H379" i="25"/>
  <c r="A379" i="25"/>
  <c r="H378" i="25"/>
  <c r="A378" i="25"/>
  <c r="H377" i="25"/>
  <c r="A377" i="25"/>
  <c r="H376" i="25"/>
  <c r="A376" i="25"/>
  <c r="H375" i="25"/>
  <c r="A375" i="25"/>
  <c r="H374" i="25"/>
  <c r="A374" i="25"/>
  <c r="H373" i="25"/>
  <c r="A373" i="25"/>
  <c r="H372" i="25"/>
  <c r="A372" i="25"/>
  <c r="H371" i="25"/>
  <c r="A371" i="25"/>
  <c r="H370" i="25"/>
  <c r="A370" i="25"/>
  <c r="H369" i="25"/>
  <c r="A369" i="25"/>
  <c r="H368" i="25"/>
  <c r="A368" i="25"/>
  <c r="H367" i="25"/>
  <c r="A367" i="25"/>
  <c r="H366" i="25"/>
  <c r="A366" i="25"/>
  <c r="H365" i="25"/>
  <c r="A365" i="25"/>
  <c r="H364" i="25"/>
  <c r="A364" i="25"/>
  <c r="H363" i="25"/>
  <c r="A363" i="25"/>
  <c r="H362" i="25"/>
  <c r="A362" i="25"/>
  <c r="H361" i="25"/>
  <c r="A361" i="25"/>
  <c r="H360" i="25"/>
  <c r="A360" i="25"/>
  <c r="H359" i="25"/>
  <c r="A359" i="25"/>
  <c r="H358" i="25"/>
  <c r="A358" i="25"/>
  <c r="H357" i="25"/>
  <c r="A357" i="25"/>
  <c r="H356" i="25"/>
  <c r="A356" i="25"/>
  <c r="H355" i="25"/>
  <c r="A355" i="25"/>
  <c r="H354" i="25"/>
  <c r="A354" i="25"/>
  <c r="H353" i="25"/>
  <c r="A353" i="25"/>
  <c r="H352" i="25"/>
  <c r="A352" i="25"/>
  <c r="H351" i="25"/>
  <c r="A351" i="25"/>
  <c r="H350" i="25"/>
  <c r="A350" i="25"/>
  <c r="H349" i="25"/>
  <c r="A349" i="25"/>
  <c r="H348" i="25"/>
  <c r="A348" i="25"/>
  <c r="H347" i="25"/>
  <c r="A347" i="25"/>
  <c r="H346" i="25"/>
  <c r="A346" i="25"/>
  <c r="H345" i="25"/>
  <c r="A345" i="25"/>
  <c r="H344" i="25"/>
  <c r="A344" i="25"/>
  <c r="H343" i="25"/>
  <c r="A343" i="25"/>
  <c r="H342" i="25"/>
  <c r="A342" i="25"/>
  <c r="H341" i="25"/>
  <c r="A341" i="25"/>
  <c r="H340" i="25"/>
  <c r="A340" i="25"/>
  <c r="H339" i="25"/>
  <c r="A339" i="25"/>
  <c r="H338" i="25"/>
  <c r="A338" i="25"/>
  <c r="H337" i="25"/>
  <c r="A337" i="25"/>
  <c r="H336" i="25"/>
  <c r="A336" i="25"/>
  <c r="H335" i="25"/>
  <c r="A335" i="25"/>
  <c r="H334" i="25"/>
  <c r="A334" i="25"/>
  <c r="H333" i="25"/>
  <c r="A333" i="25"/>
  <c r="H332" i="25"/>
  <c r="A332" i="25"/>
  <c r="H331" i="25"/>
  <c r="A331" i="25"/>
  <c r="H330" i="25"/>
  <c r="A330" i="25"/>
  <c r="H329" i="25"/>
  <c r="A329" i="25"/>
  <c r="H328" i="25"/>
  <c r="A328" i="25"/>
  <c r="H327" i="25"/>
  <c r="A327" i="25"/>
  <c r="H326" i="25"/>
  <c r="A326" i="25"/>
  <c r="H325" i="25"/>
  <c r="A325" i="25"/>
  <c r="H324" i="25"/>
  <c r="A324" i="25"/>
  <c r="H323" i="25"/>
  <c r="A323" i="25"/>
  <c r="H322" i="25"/>
  <c r="A322" i="25"/>
  <c r="H321" i="25"/>
  <c r="A321" i="25"/>
  <c r="H320" i="25"/>
  <c r="A320" i="25"/>
  <c r="H319" i="25"/>
  <c r="A319" i="25"/>
  <c r="H318" i="25"/>
  <c r="A318" i="25"/>
  <c r="H317" i="25"/>
  <c r="A317" i="25"/>
  <c r="H316" i="25"/>
  <c r="A316" i="25"/>
  <c r="H315" i="25"/>
  <c r="A315" i="25"/>
  <c r="H314" i="25"/>
  <c r="A314" i="25"/>
  <c r="H313" i="25"/>
  <c r="A313" i="25"/>
  <c r="H312" i="25"/>
  <c r="A312" i="25"/>
  <c r="H311" i="25"/>
  <c r="A311" i="25"/>
  <c r="H310" i="25"/>
  <c r="A310" i="25"/>
  <c r="H309" i="25"/>
  <c r="A309" i="25"/>
  <c r="H308" i="25"/>
  <c r="A308" i="25"/>
  <c r="H307" i="25"/>
  <c r="A307" i="25"/>
  <c r="H306" i="25"/>
  <c r="A306" i="25"/>
  <c r="H305" i="25"/>
  <c r="A305" i="25"/>
  <c r="H304" i="25"/>
  <c r="A304" i="25"/>
  <c r="H303" i="25"/>
  <c r="A303" i="25"/>
  <c r="H302" i="25"/>
  <c r="A302" i="25"/>
  <c r="H301" i="25"/>
  <c r="A301" i="25"/>
  <c r="H300" i="25"/>
  <c r="A300" i="25"/>
  <c r="H299" i="25"/>
  <c r="A299" i="25"/>
  <c r="H298" i="25"/>
  <c r="A298" i="25"/>
  <c r="H297" i="25"/>
  <c r="A297" i="25"/>
  <c r="H296" i="25"/>
  <c r="A296" i="25"/>
  <c r="H295" i="25"/>
  <c r="A295" i="25"/>
  <c r="H294" i="25"/>
  <c r="A294" i="25"/>
  <c r="H293" i="25"/>
  <c r="A293" i="25"/>
  <c r="H292" i="25"/>
  <c r="A292" i="25"/>
  <c r="H291" i="25"/>
  <c r="A291" i="25"/>
  <c r="H290" i="25"/>
  <c r="A290" i="25"/>
  <c r="H289" i="25"/>
  <c r="A289" i="25"/>
  <c r="H288" i="25"/>
  <c r="A288" i="25"/>
  <c r="H287" i="25"/>
  <c r="A287" i="25"/>
  <c r="H286" i="25"/>
  <c r="A286" i="25"/>
  <c r="H285" i="25"/>
  <c r="A285" i="25"/>
  <c r="H284" i="25"/>
  <c r="A284" i="25"/>
  <c r="H283" i="25"/>
  <c r="A283" i="25"/>
  <c r="H282" i="25"/>
  <c r="A282" i="25"/>
  <c r="H281" i="25"/>
  <c r="A281" i="25"/>
  <c r="H280" i="25"/>
  <c r="A280" i="25"/>
  <c r="H279" i="25"/>
  <c r="A279" i="25"/>
  <c r="H278" i="25"/>
  <c r="A278" i="25"/>
  <c r="H277" i="25"/>
  <c r="A277" i="25"/>
  <c r="H276" i="25"/>
  <c r="A276" i="25"/>
  <c r="H275" i="25"/>
  <c r="A275" i="25"/>
  <c r="H274" i="25"/>
  <c r="A274" i="25"/>
  <c r="H273" i="25"/>
  <c r="A273" i="25"/>
  <c r="H272" i="25"/>
  <c r="A272" i="25"/>
  <c r="H271" i="25"/>
  <c r="A271" i="25"/>
  <c r="H270" i="25"/>
  <c r="A270" i="25"/>
  <c r="H269" i="25"/>
  <c r="A269" i="25"/>
  <c r="H268" i="25"/>
  <c r="A268" i="25"/>
  <c r="H267" i="25"/>
  <c r="A267" i="25"/>
  <c r="H266" i="25"/>
  <c r="A266" i="25"/>
  <c r="H265" i="25"/>
  <c r="A265" i="25"/>
  <c r="H264" i="25"/>
  <c r="A264" i="25"/>
  <c r="H263" i="25"/>
  <c r="A263" i="25"/>
  <c r="H262" i="25"/>
  <c r="A262" i="25"/>
  <c r="H261" i="25"/>
  <c r="A261" i="25"/>
  <c r="H260" i="25"/>
  <c r="A260" i="25"/>
  <c r="H259" i="25"/>
  <c r="A259" i="25"/>
  <c r="H258" i="25"/>
  <c r="A258" i="25"/>
  <c r="H257" i="25"/>
  <c r="A257" i="25"/>
  <c r="H256" i="25"/>
  <c r="A256" i="25"/>
  <c r="H255" i="25"/>
  <c r="A255" i="25"/>
  <c r="H254" i="25"/>
  <c r="A254" i="25"/>
  <c r="H253" i="25"/>
  <c r="A253" i="25"/>
  <c r="H252" i="25"/>
  <c r="A252" i="25"/>
  <c r="H251" i="25"/>
  <c r="A251" i="25"/>
  <c r="H250" i="25"/>
  <c r="A250" i="25"/>
  <c r="H249" i="25"/>
  <c r="A249" i="25"/>
  <c r="H248" i="25"/>
  <c r="A248" i="25"/>
  <c r="H247" i="25"/>
  <c r="A247" i="25"/>
  <c r="H246" i="25"/>
  <c r="A246" i="25"/>
  <c r="H245" i="25"/>
  <c r="A245" i="25"/>
  <c r="H244" i="25"/>
  <c r="A244" i="25"/>
  <c r="H243" i="25"/>
  <c r="A243" i="25"/>
  <c r="H242" i="25"/>
  <c r="A242" i="25"/>
  <c r="H241" i="25"/>
  <c r="A241" i="25"/>
  <c r="H240" i="25"/>
  <c r="A240" i="25"/>
  <c r="H239" i="25"/>
  <c r="A239" i="25"/>
  <c r="H238" i="25"/>
  <c r="A238" i="25"/>
  <c r="H237" i="25"/>
  <c r="A237" i="25"/>
  <c r="H236" i="25"/>
  <c r="A236" i="25"/>
  <c r="H235" i="25"/>
  <c r="A235" i="25"/>
  <c r="H234" i="25"/>
  <c r="A234" i="25"/>
  <c r="H233" i="25"/>
  <c r="A233" i="25"/>
  <c r="H232" i="25"/>
  <c r="A232" i="25"/>
  <c r="H231" i="25"/>
  <c r="A231" i="25"/>
  <c r="H230" i="25"/>
  <c r="A230" i="25"/>
  <c r="H229" i="25"/>
  <c r="A229" i="25"/>
  <c r="H228" i="25"/>
  <c r="A228" i="25"/>
  <c r="H227" i="25"/>
  <c r="A227" i="25"/>
  <c r="H226" i="25"/>
  <c r="A226" i="25"/>
  <c r="H225" i="25"/>
  <c r="A225" i="25"/>
  <c r="H224" i="25"/>
  <c r="A224" i="25"/>
  <c r="H223" i="25"/>
  <c r="A223" i="25"/>
  <c r="H222" i="25"/>
  <c r="A222" i="25"/>
  <c r="H221" i="25"/>
  <c r="A221" i="25"/>
  <c r="H220" i="25"/>
  <c r="A220" i="25"/>
  <c r="H219" i="25"/>
  <c r="A219" i="25"/>
  <c r="H218" i="25"/>
  <c r="A218" i="25"/>
  <c r="H217" i="25"/>
  <c r="A217" i="25"/>
  <c r="H216" i="25"/>
  <c r="A216" i="25"/>
  <c r="H215" i="25"/>
  <c r="A215" i="25"/>
  <c r="H214" i="25"/>
  <c r="A214" i="25"/>
  <c r="H213" i="25"/>
  <c r="A213" i="25"/>
  <c r="H212" i="25"/>
  <c r="A212" i="25"/>
  <c r="H211" i="25"/>
  <c r="A211" i="25"/>
  <c r="H210" i="25"/>
  <c r="A210" i="25"/>
  <c r="H209" i="25"/>
  <c r="A209" i="25"/>
  <c r="H208" i="25"/>
  <c r="A208" i="25"/>
  <c r="H207" i="25"/>
  <c r="A207" i="25"/>
  <c r="H206" i="25"/>
  <c r="A206" i="25"/>
  <c r="H205" i="25"/>
  <c r="A205" i="25"/>
  <c r="H204" i="25"/>
  <c r="A204" i="25"/>
  <c r="H203" i="25"/>
  <c r="A203" i="25"/>
  <c r="H202" i="25"/>
  <c r="A202" i="25"/>
  <c r="H201" i="25"/>
  <c r="A201" i="25"/>
  <c r="H200" i="25"/>
  <c r="A200" i="25"/>
  <c r="H199" i="25"/>
  <c r="A199" i="25"/>
  <c r="H198" i="25"/>
  <c r="A198" i="25"/>
  <c r="H197" i="25"/>
  <c r="A197" i="25"/>
  <c r="H196" i="25"/>
  <c r="A196" i="25"/>
  <c r="H195" i="25"/>
  <c r="A195" i="25"/>
  <c r="H194" i="25"/>
  <c r="A194" i="25"/>
  <c r="H193" i="25"/>
  <c r="A193" i="25"/>
  <c r="H192" i="25"/>
  <c r="A192" i="25"/>
  <c r="H191" i="25"/>
  <c r="A191" i="25"/>
  <c r="H190" i="25"/>
  <c r="A190" i="25"/>
  <c r="H189" i="25"/>
  <c r="A189" i="25"/>
  <c r="H188" i="25"/>
  <c r="A188" i="25"/>
  <c r="H187" i="25"/>
  <c r="A187" i="25"/>
  <c r="H186" i="25"/>
  <c r="A186" i="25"/>
  <c r="H185" i="25"/>
  <c r="A185" i="25"/>
  <c r="H184" i="25"/>
  <c r="A184" i="25"/>
  <c r="H183" i="25"/>
  <c r="A183" i="25"/>
  <c r="H182" i="25"/>
  <c r="A182" i="25"/>
  <c r="H181" i="25"/>
  <c r="A181" i="25"/>
  <c r="H180" i="25"/>
  <c r="A180" i="25"/>
  <c r="H179" i="25"/>
  <c r="A179" i="25"/>
  <c r="H178" i="25"/>
  <c r="A178" i="25"/>
  <c r="H177" i="25"/>
  <c r="A177" i="25"/>
  <c r="H176" i="25"/>
  <c r="A176" i="25"/>
  <c r="H175" i="25"/>
  <c r="A175" i="25"/>
  <c r="H174" i="25"/>
  <c r="A174" i="25"/>
  <c r="H173" i="25"/>
  <c r="A173" i="25"/>
  <c r="H172" i="25"/>
  <c r="A172" i="25"/>
  <c r="H171" i="25"/>
  <c r="A171" i="25"/>
  <c r="H170" i="25"/>
  <c r="A170" i="25"/>
  <c r="H169" i="25"/>
  <c r="A169" i="25"/>
  <c r="H168" i="25"/>
  <c r="A168" i="25"/>
  <c r="H167" i="25"/>
  <c r="A167" i="25"/>
  <c r="H166" i="25"/>
  <c r="A166" i="25"/>
  <c r="H165" i="25"/>
  <c r="A165" i="25"/>
  <c r="H164" i="25"/>
  <c r="A164" i="25"/>
  <c r="H163" i="25"/>
  <c r="A163" i="25"/>
  <c r="H162" i="25"/>
  <c r="A162" i="25"/>
  <c r="H161" i="25"/>
  <c r="A161" i="25"/>
  <c r="H160" i="25"/>
  <c r="A160" i="25"/>
  <c r="H159" i="25"/>
  <c r="A159" i="25"/>
  <c r="H158" i="25"/>
  <c r="A158" i="25"/>
  <c r="H157" i="25"/>
  <c r="A157" i="25"/>
  <c r="H156" i="25"/>
  <c r="A156" i="25"/>
  <c r="H155" i="25"/>
  <c r="A155" i="25"/>
  <c r="H154" i="25"/>
  <c r="A154" i="25"/>
  <c r="H153" i="25"/>
  <c r="A153" i="25"/>
  <c r="H152" i="25"/>
  <c r="A152" i="25"/>
  <c r="H151" i="25"/>
  <c r="A151" i="25"/>
  <c r="H150" i="25"/>
  <c r="A150" i="25"/>
  <c r="H149" i="25"/>
  <c r="A149" i="25"/>
  <c r="H148" i="25"/>
  <c r="A148" i="25"/>
  <c r="H147" i="25"/>
  <c r="A147" i="25"/>
  <c r="H146" i="25"/>
  <c r="A146" i="25"/>
  <c r="H145" i="25"/>
  <c r="A145" i="25"/>
  <c r="H144" i="25"/>
  <c r="A144" i="25"/>
  <c r="H143" i="25"/>
  <c r="A143" i="25"/>
  <c r="H142" i="25"/>
  <c r="A142" i="25"/>
  <c r="H141" i="25"/>
  <c r="A141" i="25"/>
  <c r="H140" i="25"/>
  <c r="A140" i="25"/>
  <c r="H139" i="25"/>
  <c r="A139" i="25"/>
  <c r="H138" i="25"/>
  <c r="A138" i="25"/>
  <c r="H137" i="25"/>
  <c r="A137" i="25"/>
  <c r="H136" i="25"/>
  <c r="A136" i="25"/>
  <c r="H135" i="25"/>
  <c r="A135" i="25"/>
  <c r="H134" i="25"/>
  <c r="A134" i="25"/>
  <c r="H133" i="25"/>
  <c r="A133" i="25"/>
  <c r="H132" i="25"/>
  <c r="A132" i="25"/>
  <c r="H131" i="25"/>
  <c r="A131" i="25"/>
  <c r="H130" i="25"/>
  <c r="A130" i="25"/>
  <c r="H129" i="25"/>
  <c r="A129" i="25"/>
  <c r="H128" i="25"/>
  <c r="A128" i="25"/>
  <c r="H127" i="25"/>
  <c r="A127" i="25"/>
  <c r="H126" i="25"/>
  <c r="A126" i="25"/>
  <c r="H125" i="25"/>
  <c r="A125" i="25"/>
  <c r="H124" i="25"/>
  <c r="A124" i="25"/>
  <c r="H123" i="25"/>
  <c r="A123" i="25"/>
  <c r="H122" i="25"/>
  <c r="A122" i="25"/>
  <c r="H121" i="25"/>
  <c r="A121" i="25"/>
  <c r="H120" i="25"/>
  <c r="A120" i="25"/>
  <c r="H119" i="25"/>
  <c r="A119" i="25"/>
  <c r="H118" i="25"/>
  <c r="A118" i="25"/>
  <c r="H117" i="25"/>
  <c r="A117" i="25"/>
  <c r="H116" i="25"/>
  <c r="A116" i="25"/>
  <c r="H115" i="25"/>
  <c r="A115" i="25"/>
  <c r="H114" i="25"/>
  <c r="A114" i="25"/>
  <c r="H113" i="25"/>
  <c r="A113" i="25"/>
  <c r="H112" i="25"/>
  <c r="A112" i="25"/>
  <c r="H111" i="25"/>
  <c r="A111" i="25"/>
  <c r="H110" i="25"/>
  <c r="A110" i="25"/>
  <c r="H109" i="25"/>
  <c r="A109" i="25"/>
  <c r="H108" i="25"/>
  <c r="A108" i="25"/>
  <c r="H107" i="25"/>
  <c r="A107" i="25"/>
  <c r="H106" i="25"/>
  <c r="A106" i="25"/>
  <c r="H105" i="25"/>
  <c r="A105" i="25"/>
  <c r="H104" i="25"/>
  <c r="A104" i="25"/>
  <c r="H103" i="25"/>
  <c r="A103" i="25"/>
  <c r="H102" i="25"/>
  <c r="A102" i="25"/>
  <c r="H101" i="25"/>
  <c r="A101" i="25"/>
  <c r="H100" i="25"/>
  <c r="A100" i="25"/>
  <c r="H99" i="25"/>
  <c r="A99" i="25"/>
  <c r="H98" i="25"/>
  <c r="A98" i="25"/>
  <c r="H97" i="25"/>
  <c r="A97" i="25"/>
  <c r="H96" i="25"/>
  <c r="A96" i="25"/>
  <c r="H95" i="25"/>
  <c r="A95" i="25"/>
  <c r="H94" i="25"/>
  <c r="A94" i="25"/>
  <c r="H93" i="25"/>
  <c r="A93" i="25"/>
  <c r="H92" i="25"/>
  <c r="A92" i="25"/>
  <c r="H91" i="25"/>
  <c r="A91" i="25"/>
  <c r="H90" i="25"/>
  <c r="A90" i="25"/>
  <c r="H89" i="25"/>
  <c r="A89" i="25"/>
  <c r="H88" i="25"/>
  <c r="A88" i="25"/>
  <c r="H87" i="25"/>
  <c r="A87" i="25"/>
  <c r="H86" i="25"/>
  <c r="A86" i="25"/>
  <c r="H85" i="25"/>
  <c r="A85" i="25"/>
  <c r="H84" i="25"/>
  <c r="A84" i="25"/>
  <c r="H83" i="25"/>
  <c r="A83" i="25"/>
  <c r="H82" i="25"/>
  <c r="A82" i="25"/>
  <c r="H81" i="25"/>
  <c r="A81" i="25"/>
  <c r="H80" i="25"/>
  <c r="A80" i="25"/>
  <c r="H79" i="25"/>
  <c r="A79" i="25"/>
  <c r="H78" i="25"/>
  <c r="A78" i="25"/>
  <c r="H77" i="25"/>
  <c r="A77" i="25"/>
  <c r="H76" i="25"/>
  <c r="A76" i="25"/>
  <c r="H75" i="25"/>
  <c r="A75" i="25"/>
  <c r="H74" i="25"/>
  <c r="A74" i="25"/>
  <c r="H73" i="25"/>
  <c r="A73" i="25"/>
  <c r="H72" i="25"/>
  <c r="A72" i="25"/>
  <c r="H71" i="25"/>
  <c r="A71" i="25"/>
  <c r="H70" i="25"/>
  <c r="A70" i="25"/>
  <c r="H69" i="25"/>
  <c r="A69" i="25"/>
  <c r="H68" i="25"/>
  <c r="A68" i="25"/>
  <c r="H67" i="25"/>
  <c r="A67" i="25"/>
  <c r="H66" i="25"/>
  <c r="A66" i="25"/>
  <c r="H65" i="25"/>
  <c r="A65" i="25"/>
  <c r="H64" i="25"/>
  <c r="A64" i="25"/>
  <c r="H63" i="25"/>
  <c r="A63" i="25"/>
  <c r="H62" i="25"/>
  <c r="A62" i="25"/>
  <c r="H61" i="25"/>
  <c r="A61" i="25"/>
  <c r="H60" i="25"/>
  <c r="A60" i="25"/>
  <c r="H59" i="25"/>
  <c r="A59" i="25"/>
  <c r="H58" i="25"/>
  <c r="A58" i="25"/>
  <c r="H57" i="25"/>
  <c r="A57" i="25"/>
  <c r="H56" i="25"/>
  <c r="A56" i="25"/>
  <c r="H55" i="25"/>
  <c r="A55" i="25"/>
  <c r="H54" i="25"/>
  <c r="A54" i="25"/>
  <c r="H53" i="25"/>
  <c r="A53" i="25"/>
  <c r="H52" i="25"/>
  <c r="A52" i="25"/>
  <c r="H51" i="25"/>
  <c r="A51" i="25"/>
  <c r="H50" i="25"/>
  <c r="A50" i="25"/>
  <c r="H49" i="25"/>
  <c r="A49" i="25"/>
  <c r="H48" i="25"/>
  <c r="A48" i="25"/>
  <c r="H47" i="25"/>
  <c r="A47" i="25"/>
  <c r="H46" i="25"/>
  <c r="A46" i="25"/>
  <c r="H45" i="25"/>
  <c r="A45" i="25"/>
  <c r="H44" i="25"/>
  <c r="A44" i="25"/>
  <c r="H43" i="25"/>
  <c r="A43" i="25"/>
  <c r="H42" i="25"/>
  <c r="A42" i="25"/>
  <c r="H41" i="25"/>
  <c r="A41" i="25"/>
  <c r="H40" i="25"/>
  <c r="A40" i="25"/>
  <c r="H39" i="25"/>
  <c r="A39" i="25"/>
  <c r="H38" i="25"/>
  <c r="A38" i="25"/>
  <c r="H37" i="25"/>
  <c r="A37" i="25"/>
  <c r="H36" i="25"/>
  <c r="A36" i="25"/>
  <c r="H35" i="25"/>
  <c r="A35" i="25"/>
  <c r="H34" i="25"/>
  <c r="A34" i="25"/>
  <c r="H33" i="25"/>
  <c r="A33" i="25"/>
  <c r="H32" i="25"/>
  <c r="A32" i="25"/>
  <c r="H31" i="25"/>
  <c r="A31" i="25"/>
  <c r="H30" i="25"/>
  <c r="A30" i="25"/>
  <c r="H29" i="25"/>
  <c r="A29" i="25"/>
  <c r="H28" i="25"/>
  <c r="A28" i="25"/>
  <c r="H27" i="25"/>
  <c r="A27" i="25"/>
  <c r="H26" i="25"/>
  <c r="A26" i="25"/>
  <c r="H25" i="25"/>
  <c r="A25" i="25"/>
  <c r="H24" i="25"/>
  <c r="A24" i="25"/>
  <c r="H23" i="25"/>
  <c r="A23" i="25"/>
  <c r="H22" i="25"/>
  <c r="A22" i="25"/>
  <c r="H21" i="25"/>
  <c r="A21" i="25"/>
  <c r="H20" i="25"/>
  <c r="A20" i="25"/>
  <c r="H19" i="25"/>
  <c r="A19" i="25"/>
  <c r="H18" i="25"/>
  <c r="A18" i="25"/>
  <c r="H17" i="25"/>
  <c r="A17" i="25"/>
  <c r="H16" i="25"/>
  <c r="A16" i="25"/>
  <c r="H15" i="25"/>
  <c r="A15" i="25"/>
  <c r="H14" i="25"/>
  <c r="A14" i="25"/>
  <c r="H13" i="25"/>
  <c r="A13" i="25"/>
  <c r="H12" i="25"/>
  <c r="A12" i="25"/>
  <c r="H11" i="25"/>
  <c r="A11" i="25"/>
  <c r="H10" i="25"/>
  <c r="A10" i="25"/>
  <c r="H9" i="25"/>
  <c r="A9" i="25"/>
  <c r="H8" i="25"/>
  <c r="A8" i="25"/>
  <c r="H7" i="25"/>
  <c r="A7" i="25"/>
  <c r="H6" i="25"/>
  <c r="A6" i="25"/>
  <c r="H5" i="25"/>
  <c r="A5" i="25"/>
  <c r="H4" i="25"/>
  <c r="A4" i="25"/>
  <c r="H3" i="25"/>
  <c r="A3" i="25"/>
  <c r="H2" i="25"/>
  <c r="A2" i="25"/>
  <c r="K20" i="24"/>
  <c r="J20" i="24"/>
  <c r="I20" i="24"/>
  <c r="H20" i="24"/>
  <c r="G20" i="24"/>
  <c r="F20" i="24"/>
  <c r="E20" i="24"/>
  <c r="K19" i="24"/>
  <c r="J19" i="24"/>
  <c r="I19" i="24"/>
  <c r="H19" i="24"/>
  <c r="G19" i="24"/>
  <c r="F19" i="24"/>
  <c r="E19" i="24"/>
  <c r="M19" i="24" s="1"/>
  <c r="K18" i="24"/>
  <c r="J18" i="24"/>
  <c r="I18" i="24"/>
  <c r="H18" i="24"/>
  <c r="G18" i="24"/>
  <c r="F18" i="24"/>
  <c r="E18" i="24"/>
  <c r="K17" i="24"/>
  <c r="J17" i="24"/>
  <c r="I17" i="24"/>
  <c r="H17" i="24"/>
  <c r="G17" i="24"/>
  <c r="F17" i="24"/>
  <c r="E17" i="24"/>
  <c r="AD9" i="15" l="1"/>
  <c r="M17" i="24"/>
  <c r="M20" i="24"/>
  <c r="AD4" i="15"/>
  <c r="M18" i="24"/>
  <c r="AD8" i="15" l="1"/>
  <c r="AD7" i="15"/>
  <c r="AD5" i="15"/>
  <c r="AD6" i="15"/>
  <c r="A4" i="15" l="1"/>
  <c r="A5" i="15"/>
  <c r="A6" i="15"/>
  <c r="A7" i="15"/>
  <c r="A8" i="15"/>
  <c r="A9" i="15"/>
  <c r="W4" i="15" l="1"/>
  <c r="W5" i="15"/>
  <c r="W6" i="15"/>
  <c r="W7" i="15"/>
  <c r="W8" i="15"/>
  <c r="W9" i="15"/>
  <c r="AI7" i="15" l="1"/>
  <c r="CF7" i="15" s="1"/>
  <c r="AG7" i="15"/>
  <c r="AF7" i="15"/>
  <c r="AH7" i="15"/>
  <c r="AE7" i="15"/>
  <c r="AI9" i="15"/>
  <c r="BY9" i="15" s="1"/>
  <c r="AH9" i="15"/>
  <c r="AG9" i="15"/>
  <c r="AF9" i="15"/>
  <c r="AE9" i="15"/>
  <c r="AE8" i="15"/>
  <c r="AI8" i="15"/>
  <c r="CI8" i="15" s="1"/>
  <c r="AH8" i="15"/>
  <c r="AG8" i="15"/>
  <c r="AF8" i="15"/>
  <c r="AI6" i="15"/>
  <c r="CL6" i="15" s="1"/>
  <c r="AH6" i="15"/>
  <c r="AG6" i="15"/>
  <c r="AF6" i="15"/>
  <c r="AE6" i="15"/>
  <c r="AT6" i="15" s="1"/>
  <c r="AI5" i="15"/>
  <c r="CD5" i="15" s="1"/>
  <c r="AH5" i="15"/>
  <c r="AF5" i="15"/>
  <c r="AG5" i="15"/>
  <c r="BE5" i="15" s="1"/>
  <c r="AE5" i="15"/>
  <c r="AG4" i="15"/>
  <c r="AF4" i="15"/>
  <c r="AE4" i="15"/>
  <c r="AL4" i="15" s="1"/>
  <c r="AI4" i="15"/>
  <c r="CC4" i="15" s="1"/>
  <c r="AH4" i="15"/>
  <c r="BH4" i="15" s="1"/>
  <c r="CK4" i="15"/>
  <c r="CB4" i="15"/>
  <c r="CF4" i="15"/>
  <c r="CE6" i="15"/>
  <c r="CF6" i="15"/>
  <c r="CG6" i="15"/>
  <c r="CJ6" i="15"/>
  <c r="CC6" i="15"/>
  <c r="CD6" i="15"/>
  <c r="AU4" i="15"/>
  <c r="AO4" i="15"/>
  <c r="AX4" i="15"/>
  <c r="AQ4" i="15"/>
  <c r="AR4" i="15"/>
  <c r="AS4" i="15"/>
  <c r="AT4" i="15"/>
  <c r="CK5" i="15" l="1"/>
  <c r="BA4" i="15"/>
  <c r="BK4" i="15"/>
  <c r="BH5" i="15"/>
  <c r="BG5" i="15"/>
  <c r="BF5" i="15"/>
  <c r="CH8" i="15"/>
  <c r="BC5" i="15"/>
  <c r="CG8" i="15"/>
  <c r="BL5" i="15"/>
  <c r="CL5" i="15"/>
  <c r="AV4" i="15"/>
  <c r="BI8" i="15"/>
  <c r="BZ5" i="15"/>
  <c r="BG8" i="15"/>
  <c r="BA5" i="15"/>
  <c r="AK4" i="15"/>
  <c r="BB5" i="15"/>
  <c r="CH5" i="15"/>
  <c r="BY4" i="15"/>
  <c r="CI5" i="15"/>
  <c r="AZ5" i="15"/>
  <c r="AM4" i="15"/>
  <c r="BZ6" i="15"/>
  <c r="BK5" i="15"/>
  <c r="CE5" i="15"/>
  <c r="CG5" i="15"/>
  <c r="CL4" i="15"/>
  <c r="AP4" i="15"/>
  <c r="AN4" i="15"/>
  <c r="BY6" i="15"/>
  <c r="BD5" i="15"/>
  <c r="BY5" i="15"/>
  <c r="CF5" i="15"/>
  <c r="BZ4" i="15"/>
  <c r="BI5" i="15"/>
  <c r="CA5" i="15"/>
  <c r="BD4" i="15"/>
  <c r="CH4" i="15"/>
  <c r="AU6" i="15"/>
  <c r="AW4" i="15"/>
  <c r="CA6" i="15"/>
  <c r="AY5" i="15"/>
  <c r="CC5" i="15"/>
  <c r="AY4" i="15"/>
  <c r="CG4" i="15"/>
  <c r="AL6" i="15"/>
  <c r="CK6" i="15"/>
  <c r="BJ5" i="15"/>
  <c r="CB5" i="15"/>
  <c r="BE4" i="15"/>
  <c r="BF6" i="15"/>
  <c r="CJ5" i="15"/>
  <c r="CE4" i="15"/>
  <c r="BG4" i="15"/>
  <c r="BC8" i="15"/>
  <c r="BF8" i="15"/>
  <c r="CF8" i="15"/>
  <c r="AW8" i="15"/>
  <c r="AQ6" i="15"/>
  <c r="AY8" i="15"/>
  <c r="CE8" i="15"/>
  <c r="AT8" i="15"/>
  <c r="AS6" i="15"/>
  <c r="AP6" i="15"/>
  <c r="BK8" i="15"/>
  <c r="BZ8" i="15"/>
  <c r="CD8" i="15"/>
  <c r="AK8" i="15"/>
  <c r="AK5" i="15"/>
  <c r="AR6" i="15"/>
  <c r="AM6" i="15"/>
  <c r="BH8" i="15"/>
  <c r="CL8" i="15"/>
  <c r="CC8" i="15"/>
  <c r="AW6" i="15"/>
  <c r="BJ8" i="15"/>
  <c r="CK8" i="15"/>
  <c r="AO6" i="15"/>
  <c r="BA8" i="15"/>
  <c r="CJ8" i="15"/>
  <c r="AN6" i="15"/>
  <c r="AX6" i="15"/>
  <c r="BE8" i="15"/>
  <c r="CB8" i="15"/>
  <c r="AV6" i="15"/>
  <c r="BY8" i="15"/>
  <c r="BD8" i="15"/>
  <c r="CA8" i="15"/>
  <c r="AQ8" i="15"/>
  <c r="AZ8" i="15"/>
  <c r="BB8" i="15"/>
  <c r="AN8" i="15"/>
  <c r="AV8" i="15"/>
  <c r="AU8" i="15"/>
  <c r="CB6" i="15"/>
  <c r="BI4" i="15"/>
  <c r="CA4" i="15"/>
  <c r="AL8" i="15"/>
  <c r="AK6" i="15"/>
  <c r="BL8" i="15"/>
  <c r="AS8" i="15"/>
  <c r="CI6" i="15"/>
  <c r="AZ4" i="15"/>
  <c r="BC4" i="15"/>
  <c r="CJ4" i="15"/>
  <c r="AR8" i="15"/>
  <c r="CH6" i="15"/>
  <c r="BL4" i="15"/>
  <c r="BF4" i="15"/>
  <c r="CI4" i="15"/>
  <c r="BG6" i="15"/>
  <c r="AM8" i="15"/>
  <c r="AP8" i="15"/>
  <c r="AX8" i="15"/>
  <c r="BB4" i="15"/>
  <c r="CD4" i="15"/>
  <c r="AO8" i="15"/>
  <c r="BJ4" i="15"/>
  <c r="AL7" i="15"/>
  <c r="CK7" i="15"/>
  <c r="AR9" i="15"/>
  <c r="AX5" i="15"/>
  <c r="BF9" i="15"/>
  <c r="CH9" i="15"/>
  <c r="BD6" i="15"/>
  <c r="AV7" i="15"/>
  <c r="CC7" i="15"/>
  <c r="CE7" i="15"/>
  <c r="AZ7" i="15"/>
  <c r="BL6" i="15"/>
  <c r="AM7" i="15"/>
  <c r="BY7" i="15"/>
  <c r="CD7" i="15"/>
  <c r="BK6" i="15"/>
  <c r="AU7" i="15"/>
  <c r="CL7" i="15"/>
  <c r="BJ6" i="15"/>
  <c r="AT7" i="15"/>
  <c r="CB7" i="15"/>
  <c r="AZ6" i="15"/>
  <c r="AN7" i="15"/>
  <c r="CA7" i="15"/>
  <c r="BZ7" i="15"/>
  <c r="BE6" i="15"/>
  <c r="AX7" i="15"/>
  <c r="BI6" i="15"/>
  <c r="AS7" i="15"/>
  <c r="CJ7" i="15"/>
  <c r="BA6" i="15"/>
  <c r="AQ7" i="15"/>
  <c r="AW7" i="15"/>
  <c r="CI7" i="15"/>
  <c r="BH6" i="15"/>
  <c r="AP7" i="15"/>
  <c r="AR7" i="15"/>
  <c r="CH7" i="15"/>
  <c r="AY6" i="15"/>
  <c r="BC6" i="15"/>
  <c r="AO7" i="15"/>
  <c r="CG7" i="15"/>
  <c r="BB6" i="15"/>
  <c r="AK7" i="15"/>
  <c r="BJ7" i="15"/>
  <c r="AW9" i="15"/>
  <c r="AL5" i="15"/>
  <c r="AY9" i="15"/>
  <c r="CG9" i="15"/>
  <c r="BH7" i="15"/>
  <c r="AQ9" i="15"/>
  <c r="AN5" i="15"/>
  <c r="BG9" i="15"/>
  <c r="CF9" i="15"/>
  <c r="BF7" i="15"/>
  <c r="AW5" i="15"/>
  <c r="BA9" i="15"/>
  <c r="BB9" i="15"/>
  <c r="CE9" i="15"/>
  <c r="BL7" i="15"/>
  <c r="AV9" i="15"/>
  <c r="AX9" i="15"/>
  <c r="AP9" i="15"/>
  <c r="AM5" i="15"/>
  <c r="AZ9" i="15"/>
  <c r="BH9" i="15"/>
  <c r="CD9" i="15"/>
  <c r="BG7" i="15"/>
  <c r="AN9" i="15"/>
  <c r="AV5" i="15"/>
  <c r="BL9" i="15"/>
  <c r="CL9" i="15"/>
  <c r="CC9" i="15"/>
  <c r="AY7" i="15"/>
  <c r="AO9" i="15"/>
  <c r="AK9" i="15"/>
  <c r="AO5" i="15"/>
  <c r="BC9" i="15"/>
  <c r="CK9" i="15"/>
  <c r="CB9" i="15"/>
  <c r="BC7" i="15"/>
  <c r="AM9" i="15"/>
  <c r="AP5" i="15"/>
  <c r="AU5" i="15"/>
  <c r="BD9" i="15"/>
  <c r="CA9" i="15"/>
  <c r="BB7" i="15"/>
  <c r="AT9" i="15"/>
  <c r="AS5" i="15"/>
  <c r="AT5" i="15"/>
  <c r="BK9" i="15"/>
  <c r="BZ9" i="15"/>
  <c r="BA7" i="15"/>
  <c r="AS9" i="15"/>
  <c r="AR5" i="15"/>
  <c r="BE9" i="15"/>
  <c r="CJ9" i="15"/>
  <c r="M23" i="41" s="1"/>
  <c r="BE7" i="15"/>
  <c r="AL9" i="15"/>
  <c r="AQ5" i="15"/>
  <c r="BJ9" i="15"/>
  <c r="CI9" i="15"/>
  <c r="BK7" i="15"/>
  <c r="BD7" i="15"/>
  <c r="AU9" i="15"/>
  <c r="BI9" i="15"/>
  <c r="BI7" i="15"/>
  <c r="DB5" i="15" l="1"/>
  <c r="N7" i="28"/>
  <c r="L7" i="28"/>
  <c r="DC4" i="15"/>
  <c r="DA6" i="15"/>
  <c r="E23" i="41"/>
  <c r="DB4" i="15"/>
  <c r="H23" i="41"/>
  <c r="DB8" i="15"/>
  <c r="DA4" i="15"/>
  <c r="F22" i="41"/>
  <c r="B23" i="41"/>
  <c r="I8" i="28"/>
  <c r="D23" i="41"/>
  <c r="K8" i="28"/>
  <c r="DC5" i="15"/>
  <c r="H8" i="28"/>
  <c r="N23" i="41"/>
  <c r="K6" i="28"/>
  <c r="CM34" i="15"/>
  <c r="J6" i="28"/>
  <c r="K23" i="41"/>
  <c r="E8" i="28"/>
  <c r="Q8" i="28"/>
  <c r="L22" i="41"/>
  <c r="M6" i="28"/>
  <c r="DC8" i="15"/>
  <c r="N18" i="41"/>
  <c r="O23" i="41"/>
  <c r="J23" i="41"/>
  <c r="O8" i="28"/>
  <c r="H18" i="41"/>
  <c r="J18" i="41"/>
  <c r="L18" i="41"/>
  <c r="AY34" i="15"/>
  <c r="P8" i="28"/>
  <c r="DC6" i="15"/>
  <c r="J7" i="28"/>
  <c r="DA8" i="15"/>
  <c r="J8" i="28"/>
  <c r="BY34" i="15"/>
  <c r="N8" i="28"/>
  <c r="L23" i="41"/>
  <c r="G7" i="28"/>
  <c r="M8" i="28"/>
  <c r="C23" i="41"/>
  <c r="G23" i="41"/>
  <c r="M22" i="41"/>
  <c r="M28" i="41" s="1"/>
  <c r="O7" i="28"/>
  <c r="G8" i="28"/>
  <c r="R8" i="28"/>
  <c r="Q7" i="28"/>
  <c r="H6" i="28"/>
  <c r="F8" i="28"/>
  <c r="F23" i="41"/>
  <c r="G18" i="41"/>
  <c r="L8" i="28"/>
  <c r="I23" i="41"/>
  <c r="E22" i="41"/>
  <c r="E28" i="41" s="1"/>
  <c r="K7" i="28"/>
  <c r="B18" i="41"/>
  <c r="Q6" i="28"/>
  <c r="I6" i="28"/>
  <c r="K18" i="41"/>
  <c r="P6" i="28"/>
  <c r="L6" i="28"/>
  <c r="G22" i="41"/>
  <c r="O6" i="28"/>
  <c r="G6" i="28"/>
  <c r="DA5" i="15"/>
  <c r="CO34" i="15"/>
  <c r="CB34" i="15"/>
  <c r="CE34" i="15"/>
  <c r="N22" i="41"/>
  <c r="N6" i="28"/>
  <c r="E18" i="41"/>
  <c r="C22" i="41"/>
  <c r="H22" i="41"/>
  <c r="F6" i="28"/>
  <c r="H7" i="28"/>
  <c r="D22" i="41"/>
  <c r="D28" i="41" s="1"/>
  <c r="O18" i="41"/>
  <c r="BF34" i="15"/>
  <c r="B22" i="41"/>
  <c r="BA34" i="15"/>
  <c r="BL34" i="15"/>
  <c r="CA34" i="15"/>
  <c r="D18" i="41"/>
  <c r="CQ34" i="15"/>
  <c r="AX34" i="15"/>
  <c r="CF34" i="15"/>
  <c r="I22" i="41"/>
  <c r="F18" i="41"/>
  <c r="BZ34" i="15"/>
  <c r="E7" i="28"/>
  <c r="P7" i="28"/>
  <c r="DA7" i="15"/>
  <c r="CX34" i="15"/>
  <c r="DC7" i="15"/>
  <c r="O22" i="41"/>
  <c r="CT34" i="15"/>
  <c r="CP34" i="15"/>
  <c r="CI34" i="15"/>
  <c r="CS34" i="15"/>
  <c r="CV34" i="15"/>
  <c r="K22" i="41"/>
  <c r="R7" i="28"/>
  <c r="I7" i="28"/>
  <c r="J22" i="41"/>
  <c r="AT34" i="15"/>
  <c r="BD34" i="15"/>
  <c r="R6" i="28"/>
  <c r="CH34" i="15"/>
  <c r="DC9" i="15"/>
  <c r="I18" i="41"/>
  <c r="BI34" i="15"/>
  <c r="BH34" i="15"/>
  <c r="CY34" i="15"/>
  <c r="BK34" i="15"/>
  <c r="DB6" i="15"/>
  <c r="CU34" i="15"/>
  <c r="CN34" i="15"/>
  <c r="CW34" i="15"/>
  <c r="M18" i="41"/>
  <c r="DA9" i="15"/>
  <c r="BB34" i="15"/>
  <c r="DB7" i="15"/>
  <c r="AN34" i="15"/>
  <c r="CK34" i="15"/>
  <c r="CC34" i="15"/>
  <c r="AP34" i="15"/>
  <c r="CG34" i="15"/>
  <c r="CJ34" i="15"/>
  <c r="BE34" i="15"/>
  <c r="CR34" i="15"/>
  <c r="BJ34" i="15"/>
  <c r="AR34" i="15"/>
  <c r="AU34" i="15"/>
  <c r="AZ34" i="15"/>
  <c r="CL34" i="15"/>
  <c r="DB9" i="15"/>
  <c r="BC34" i="15"/>
  <c r="AL34" i="15"/>
  <c r="C18" i="41"/>
  <c r="AV34" i="15"/>
  <c r="AK34" i="15"/>
  <c r="BG34" i="15"/>
  <c r="M7" i="28"/>
  <c r="E6" i="28"/>
  <c r="AQ34" i="15"/>
  <c r="CZ34" i="15"/>
  <c r="AO34" i="15"/>
  <c r="AW34" i="15"/>
  <c r="AS34" i="15"/>
  <c r="F7" i="28"/>
  <c r="AM34" i="15"/>
  <c r="CD34" i="15"/>
  <c r="K28" i="41" l="1"/>
  <c r="N28" i="41"/>
  <c r="N30" i="41" s="1"/>
  <c r="H28" i="41"/>
  <c r="B28" i="41"/>
  <c r="F28" i="41"/>
  <c r="I28" i="41"/>
  <c r="L28" i="41"/>
  <c r="L30" i="41" s="1"/>
  <c r="K9" i="28"/>
  <c r="K30" i="41"/>
  <c r="O28" i="41"/>
  <c r="O30" i="41" s="1"/>
  <c r="C28" i="41"/>
  <c r="C30" i="41" s="1"/>
  <c r="H30" i="41"/>
  <c r="AK36" i="15"/>
  <c r="B30" i="41"/>
  <c r="J9" i="28"/>
  <c r="O9" i="28"/>
  <c r="G9" i="28"/>
  <c r="Q9" i="28"/>
  <c r="I9" i="28"/>
  <c r="P23" i="41"/>
  <c r="G28" i="41"/>
  <c r="G30" i="41" s="1"/>
  <c r="S8" i="28"/>
  <c r="N9" i="28"/>
  <c r="M9" i="28"/>
  <c r="P9" i="28"/>
  <c r="AL36" i="15"/>
  <c r="H9" i="28"/>
  <c r="L9" i="28"/>
  <c r="I30" i="41"/>
  <c r="F30" i="41"/>
  <c r="E30" i="41"/>
  <c r="R9" i="28"/>
  <c r="M30" i="41"/>
  <c r="E9" i="28"/>
  <c r="P22" i="41"/>
  <c r="F9" i="28"/>
  <c r="AM36" i="15"/>
  <c r="AX36" i="15"/>
  <c r="AP36" i="15"/>
  <c r="AT36" i="15"/>
  <c r="D30" i="41"/>
  <c r="P18" i="41"/>
  <c r="AS36" i="15"/>
  <c r="J28" i="41"/>
  <c r="J30" i="41" s="1"/>
  <c r="AR36" i="15"/>
  <c r="AV36" i="15"/>
  <c r="S7" i="28"/>
  <c r="AN36" i="15"/>
  <c r="AW36" i="15"/>
  <c r="AQ36" i="15"/>
  <c r="AU36" i="15"/>
  <c r="AO36" i="15"/>
  <c r="S6" i="28"/>
  <c r="L17" i="28" l="1"/>
  <c r="L15" i="28"/>
  <c r="L16" i="28" s="1"/>
  <c r="S9" i="28"/>
  <c r="U9" i="28" s="1"/>
  <c r="P28" i="41"/>
  <c r="AK38" i="15"/>
  <c r="W9" i="28" l="1"/>
  <c r="L19" i="28" s="1"/>
  <c r="P30" i="41"/>
  <c r="P32" i="41" s="1"/>
  <c r="P34" i="41" s="1"/>
  <c r="P40" i="41" s="1"/>
  <c r="L21" i="28"/>
  <c r="C3" i="35" l="1"/>
  <c r="M3" i="35" s="1"/>
  <c r="C30" i="40"/>
  <c r="C8" i="35" l="1"/>
  <c r="I8" i="35" s="1"/>
  <c r="G8" i="35" l="1"/>
  <c r="K8" i="35"/>
  <c r="F8" i="35"/>
  <c r="J8" i="35"/>
  <c r="H8"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tc={EA0D9885-1CD2-481D-A81D-F98E208A643A}</author>
    <author>tc={C7249C81-3862-422F-BF84-5A2C1A9909A1}</author>
    <author>tc={E6E78629-F08C-4B92-8E85-74A772AC149E}</author>
  </authors>
  <commentList>
    <comment ref="BP2" authorId="0" shapeId="0" xr:uid="{EA0D9885-1CD2-481D-A81D-F98E208A643A}">
      <text>
        <t>[Threaded comment]
Your version of Excel allows you to read this threaded comment; however, any edits to it will get removed if the file is opened in a newer version of Excel. Learn more: https://go.microsoft.com/fwlink/?linkid=870924
Comment:
    Jan TWp</t>
      </text>
    </comment>
    <comment ref="BT2" authorId="1" shapeId="0" xr:uid="{C7249C81-3862-422F-BF84-5A2C1A9909A1}">
      <text>
        <t>[Threaded comment]
Your version of Excel allows you to read this threaded comment; however, any edits to it will get removed if the file is opened in a newer version of Excel. Learn more: https://go.microsoft.com/fwlink/?linkid=870924
Comment:
    Jan TWp</t>
      </text>
    </comment>
    <comment ref="BX2" authorId="2" shapeId="0" xr:uid="{E6E78629-F08C-4B92-8E85-74A772AC149E}">
      <text>
        <t>[Threaded comment]
Your version of Excel allows you to read this threaded comment; however, any edits to it will get removed if the file is opened in a newer version of Excel. Learn more: https://go.microsoft.com/fwlink/?linkid=870924
Comment:
    Jan TWp</t>
      </text>
    </comment>
  </commentList>
</comments>
</file>

<file path=xl/sharedStrings.xml><?xml version="1.0" encoding="utf-8"?>
<sst xmlns="http://schemas.openxmlformats.org/spreadsheetml/2006/main" count="13917" uniqueCount="257">
  <si>
    <t>1st month
($)</t>
  </si>
  <si>
    <t>2nd month
($)</t>
  </si>
  <si>
    <t>3rd month
($)</t>
  </si>
  <si>
    <t>4th month
($)</t>
  </si>
  <si>
    <t>5th month
($)</t>
  </si>
  <si>
    <t>6th month
($)</t>
  </si>
  <si>
    <t>7th month
($)</t>
  </si>
  <si>
    <t>8th month
($)</t>
  </si>
  <si>
    <t>9th month
($)</t>
  </si>
  <si>
    <t>10th month
($)</t>
  </si>
  <si>
    <t>11th month
($)</t>
  </si>
  <si>
    <t>12th month
($)</t>
  </si>
  <si>
    <t>13th month
($)</t>
  </si>
  <si>
    <t>14th month
($)</t>
  </si>
  <si>
    <t>Total
($)</t>
  </si>
  <si>
    <t>Revenue</t>
  </si>
  <si>
    <t>Net</t>
  </si>
  <si>
    <t>MOJO_EAST</t>
  </si>
  <si>
    <t>RETAILER</t>
  </si>
  <si>
    <t>ROLR_DATE</t>
  </si>
  <si>
    <t>STATE</t>
  </si>
  <si>
    <t>LW Ratio</t>
  </si>
  <si>
    <t>$/cust</t>
  </si>
  <si>
    <t>$/MWh</t>
  </si>
  <si>
    <t>Purchase Loss Factor</t>
  </si>
  <si>
    <t>LGC</t>
  </si>
  <si>
    <t>STC</t>
  </si>
  <si>
    <t>ESC</t>
  </si>
  <si>
    <t>PRC</t>
  </si>
  <si>
    <t>Q222</t>
  </si>
  <si>
    <t>Q322</t>
  </si>
  <si>
    <t>Q422</t>
  </si>
  <si>
    <t>Q123</t>
  </si>
  <si>
    <t>Q223</t>
  </si>
  <si>
    <t>FIXED REV</t>
  </si>
  <si>
    <t>VAR REV</t>
  </si>
  <si>
    <t>Fixed NUOS</t>
  </si>
  <si>
    <t>Var NUOS</t>
  </si>
  <si>
    <t>$/cert</t>
  </si>
  <si>
    <t>Cal 22</t>
  </si>
  <si>
    <t>Cal 23</t>
  </si>
  <si>
    <t>Residential</t>
  </si>
  <si>
    <t>NSW</t>
  </si>
  <si>
    <t>QLD</t>
  </si>
  <si>
    <t>SA</t>
  </si>
  <si>
    <t>VIC</t>
  </si>
  <si>
    <t>Paid by cust to Origin</t>
  </si>
  <si>
    <t>Charged by network to Origin</t>
  </si>
  <si>
    <t>kWh</t>
  </si>
  <si>
    <t>State</t>
  </si>
  <si>
    <t>Segment</t>
  </si>
  <si>
    <t>Tariff</t>
  </si>
  <si>
    <t>RES</t>
  </si>
  <si>
    <t>ALL</t>
  </si>
  <si>
    <t>SME</t>
  </si>
  <si>
    <t>Ausgrid</t>
  </si>
  <si>
    <t>Endeavour</t>
  </si>
  <si>
    <t>Essential</t>
  </si>
  <si>
    <t>description</t>
  </si>
  <si>
    <t>SFE Electricity Future NSW base load  qtrly</t>
  </si>
  <si>
    <t>SFE Electricity Future QLD base load  qtrly</t>
  </si>
  <si>
    <t>SFE Electricity Future SA base load  qtrly</t>
  </si>
  <si>
    <t>SFE Electricity Future VIC base load  qtrly</t>
  </si>
  <si>
    <t>Pool Prices</t>
  </si>
  <si>
    <t>Total</t>
  </si>
  <si>
    <t>Average</t>
  </si>
  <si>
    <t>Month</t>
  </si>
  <si>
    <t>tradedate</t>
  </si>
  <si>
    <t>period</t>
  </si>
  <si>
    <t>product</t>
  </si>
  <si>
    <t>tradetype</t>
  </si>
  <si>
    <t>volume</t>
  </si>
  <si>
    <t>price_vol</t>
  </si>
  <si>
    <t>Value</t>
  </si>
  <si>
    <t>Sourve HVB renewables subscription</t>
  </si>
  <si>
    <t>Cal23</t>
  </si>
  <si>
    <t>FORWARDS</t>
  </si>
  <si>
    <t>Spot</t>
  </si>
  <si>
    <t>Cal22</t>
  </si>
  <si>
    <t xml:space="preserve">Source: ACIL Allen </t>
  </si>
  <si>
    <t>Default Market Offer 2022-23</t>
  </si>
  <si>
    <t>(MLFxDLF)</t>
  </si>
  <si>
    <t>2022-23</t>
  </si>
  <si>
    <t>-</t>
  </si>
  <si>
    <t>NSLP</t>
  </si>
  <si>
    <t>CLP1</t>
  </si>
  <si>
    <t>CLP2</t>
  </si>
  <si>
    <t>CLP</t>
  </si>
  <si>
    <t>Energex</t>
  </si>
  <si>
    <t>–</t>
  </si>
  <si>
    <t>CLP31</t>
  </si>
  <si>
    <t>CLP33</t>
  </si>
  <si>
    <t>SAPN</t>
  </si>
  <si>
    <t>CNRGYP</t>
  </si>
  <si>
    <t>INTEGP</t>
  </si>
  <si>
    <t>UMPLP</t>
  </si>
  <si>
    <t>Activity</t>
  </si>
  <si>
    <t xml:space="preserve">Mojo East </t>
  </si>
  <si>
    <t>ENERGYAP</t>
  </si>
  <si>
    <t>ENERGEXP</t>
  </si>
  <si>
    <t>ERGONETP</t>
  </si>
  <si>
    <t>ENERGEX</t>
  </si>
  <si>
    <t>Ergon</t>
  </si>
  <si>
    <t>Distributor mapping</t>
  </si>
  <si>
    <t>Distributor Lookup</t>
  </si>
  <si>
    <t>Borne by Origin</t>
  </si>
  <si>
    <t>Net Claim</t>
  </si>
  <si>
    <t>Distributor</t>
  </si>
  <si>
    <t>ROLR Date</t>
  </si>
  <si>
    <t>Customers in claim</t>
  </si>
  <si>
    <t>ROLR Name</t>
  </si>
  <si>
    <t>Cost type</t>
  </si>
  <si>
    <t xml:space="preserve">Description </t>
  </si>
  <si>
    <t>Cost incurred ($)</t>
  </si>
  <si>
    <t xml:space="preserve">Supporting documentation </t>
  </si>
  <si>
    <t>Customer establishment</t>
  </si>
  <si>
    <t>Postage stamps</t>
  </si>
  <si>
    <t>See tab "Postage"</t>
  </si>
  <si>
    <t>Offshore FTE manually entering customer details into Origin's SAP system.</t>
  </si>
  <si>
    <t>Energy Supply</t>
  </si>
  <si>
    <t>Cost of energy supplied</t>
  </si>
  <si>
    <t>Description</t>
  </si>
  <si>
    <t>Quantum</t>
  </si>
  <si>
    <t>Administrative Costs</t>
  </si>
  <si>
    <t>Wholesale and Network Costs</t>
  </si>
  <si>
    <t>Total Costs</t>
  </si>
  <si>
    <t>Total Revenue</t>
  </si>
  <si>
    <t>Costs Borne by Origin</t>
  </si>
  <si>
    <t>RoLR Cost Claim</t>
  </si>
  <si>
    <t>Admin Costs</t>
  </si>
  <si>
    <t>Mojo East</t>
  </si>
  <si>
    <t>Customer establishment - customer comms</t>
  </si>
  <si>
    <t>Total enviro</t>
  </si>
  <si>
    <t>Total Elec Cost</t>
  </si>
  <si>
    <t>ROLR</t>
  </si>
  <si>
    <t>Total Claim</t>
  </si>
  <si>
    <t>ROLR Cust</t>
  </si>
  <si>
    <t>Customer Numbers</t>
  </si>
  <si>
    <t>Claim / cust</t>
  </si>
  <si>
    <t>Recovery per customer</t>
  </si>
  <si>
    <t>AEMO NMI</t>
  </si>
  <si>
    <t xml:space="preserve">RoLR cost recovery scheme application template </t>
  </si>
  <si>
    <t>The RoLR cost recovery scheme application must conform to the RoLR cost recovery scheme guidelines</t>
  </si>
  <si>
    <t>Colour coding of input sheets:</t>
  </si>
  <si>
    <t>Dark blue = AER insructions/headings</t>
  </si>
  <si>
    <t>Yellow = Input cells</t>
  </si>
  <si>
    <t>Grey - Not applicable/No inputs required</t>
  </si>
  <si>
    <t>Leave coloured cells blank if no information exists - PLEASE DO NOT ENTER TEXT unless specifically requested to do so.</t>
  </si>
  <si>
    <t>All dollar amounts are to be unrounded, and in nominal terms.</t>
  </si>
  <si>
    <t xml:space="preserve">Where reasons, assumptions or explanations are required, supporting documents may be attached to the templates. </t>
  </si>
  <si>
    <t>RoLR - trading name:</t>
  </si>
  <si>
    <t>Origin Energy Electricity Ltd</t>
  </si>
  <si>
    <t xml:space="preserve">RoLR - Australian company number: </t>
  </si>
  <si>
    <t>Date of application:</t>
  </si>
  <si>
    <t xml:space="preserve">RoLR cost recovery </t>
  </si>
  <si>
    <t xml:space="preserve">RoLR scheme costs incurred on and after the RoLR event </t>
  </si>
  <si>
    <t>Instructions:</t>
  </si>
  <si>
    <r>
      <t xml:space="preserve">Enter in the table below a breakdown of the RoLR scheme costs which the RoLR has incurred on and after the RoLR event. Include costs which have not yet been incurred but have been identified and quantified. Fill out the table in following manner: 
1) In the </t>
    </r>
    <r>
      <rPr>
        <b/>
        <sz val="10"/>
        <rFont val="Arial"/>
        <family val="2"/>
      </rPr>
      <t>cost type</t>
    </r>
    <r>
      <rPr>
        <sz val="10"/>
        <rFont val="Arial"/>
        <family val="2"/>
      </rPr>
      <t xml:space="preserve"> column, identify each RoLR scheme cost which the RoLR has incurred. 
2) In the </t>
    </r>
    <r>
      <rPr>
        <b/>
        <sz val="10"/>
        <rFont val="Arial"/>
        <family val="2"/>
      </rPr>
      <t>description column</t>
    </r>
    <r>
      <rPr>
        <sz val="10"/>
        <rFont val="Arial"/>
        <family val="2"/>
      </rPr>
      <t xml:space="preserve">, for each cost type, a description of the RoLR scheme cost.  
3) In the </t>
    </r>
    <r>
      <rPr>
        <b/>
        <sz val="10"/>
        <rFont val="Arial"/>
        <family val="2"/>
      </rPr>
      <t>cost incurred column</t>
    </r>
    <r>
      <rPr>
        <sz val="10"/>
        <rFont val="Arial"/>
        <family val="2"/>
      </rPr>
      <t xml:space="preserve">, for each cost type, the quantum of the costs which the RoLR has incurred or will incur under the RoLR scheme and is seeking to recover.
4) In the </t>
    </r>
    <r>
      <rPr>
        <b/>
        <sz val="10"/>
        <rFont val="Arial"/>
        <family val="2"/>
      </rPr>
      <t>supporting documentation</t>
    </r>
    <r>
      <rPr>
        <sz val="10"/>
        <rFont val="Arial"/>
        <family val="2"/>
      </rPr>
      <t xml:space="preserve"> column, indicate what documentation has been provided verifying the costs incurred or to be incurred, showing such costs have been incurred as a result of the RoLR's obligations during and after a RoLR event under the RoLR scheme and how such costs are reasonable.</t>
    </r>
  </si>
  <si>
    <r>
      <t>Table 2</t>
    </r>
    <r>
      <rPr>
        <sz val="10"/>
        <rFont val="Arial"/>
        <family val="2"/>
      </rPr>
      <t xml:space="preserve"> - SAIFI for each network categorisation</t>
    </r>
  </si>
  <si>
    <t xml:space="preserve">   a) with exclusions - unplanned</t>
  </si>
  <si>
    <t xml:space="preserve">   b) without exclusions - unplanned.</t>
  </si>
  <si>
    <r>
      <t>Table 3</t>
    </r>
    <r>
      <rPr>
        <sz val="10"/>
        <rFont val="Arial"/>
        <family val="2"/>
      </rPr>
      <t xml:space="preserve"> - Planned outages (without exclusions) for each network categorisation</t>
    </r>
  </si>
  <si>
    <t xml:space="preserve">   a) SAIDI</t>
  </si>
  <si>
    <t>RoLR scheme benefits</t>
  </si>
  <si>
    <r>
      <t>Instructions:</t>
    </r>
    <r>
      <rPr>
        <sz val="11"/>
        <color theme="1"/>
        <rFont val="Calibri"/>
        <family val="2"/>
        <scheme val="minor"/>
      </rPr>
      <t xml:space="preserve">
Enter in the table below:
1) In the </t>
    </r>
    <r>
      <rPr>
        <b/>
        <sz val="10"/>
        <rFont val="Arial"/>
        <family val="2"/>
      </rPr>
      <t>Revenue</t>
    </r>
    <r>
      <rPr>
        <sz val="11"/>
        <color theme="1"/>
        <rFont val="Calibri"/>
        <family val="2"/>
        <scheme val="minor"/>
      </rPr>
      <t xml:space="preserve"> columns, the revenue expected to be earned from the transferred customers on a monthly basis.
2) In the </t>
    </r>
    <r>
      <rPr>
        <b/>
        <sz val="10"/>
        <rFont val="Arial"/>
        <family val="2"/>
      </rPr>
      <t xml:space="preserve">Business as usual costs </t>
    </r>
    <r>
      <rPr>
        <sz val="11"/>
        <color theme="1"/>
        <rFont val="Calibri"/>
        <family val="2"/>
        <scheme val="minor"/>
      </rPr>
      <t xml:space="preserve">columns, the costs for each non-RoLR scheme cost type incurred relating to the transferred customers (please identify each cost type)
3) In the </t>
    </r>
    <r>
      <rPr>
        <b/>
        <sz val="10"/>
        <rFont val="Arial"/>
        <family val="2"/>
      </rPr>
      <t>Total RoLR costs</t>
    </r>
    <r>
      <rPr>
        <sz val="11"/>
        <color theme="1"/>
        <rFont val="Calibri"/>
        <family val="2"/>
        <scheme val="minor"/>
      </rPr>
      <t xml:space="preserve"> cell, the total RoLR scheme costs.
4) In the </t>
    </r>
    <r>
      <rPr>
        <b/>
        <sz val="10"/>
        <rFont val="Arial"/>
        <family val="2"/>
      </rPr>
      <t>Supporting documentation</t>
    </r>
    <r>
      <rPr>
        <sz val="11"/>
        <color theme="1"/>
        <rFont val="Calibri"/>
        <family val="2"/>
        <scheme val="minor"/>
      </rPr>
      <t xml:space="preserve"> column, indicate what supporting documentation has been provided to verify the revenue and costs.
5) Add or delete cost types and months as appropriate.</t>
    </r>
  </si>
  <si>
    <t>Supporting documentation</t>
  </si>
  <si>
    <t>Business as usual costs:</t>
  </si>
  <si>
    <t>Wholesale and NUOS cost</t>
  </si>
  <si>
    <t>Environmental Cost</t>
  </si>
  <si>
    <t>cost type 3</t>
  </si>
  <si>
    <t>cost type 4</t>
  </si>
  <si>
    <t>cost type n</t>
  </si>
  <si>
    <t>Total costs</t>
  </si>
  <si>
    <t>Net revenue</t>
  </si>
  <si>
    <t>Total RoLR costs ($)</t>
  </si>
  <si>
    <t>RoLR costs recoverable ($)</t>
  </si>
  <si>
    <t>Enter in the table below the following:  
1) the numbers of transferred customers from the retailer to the RoLR, which have since the RoLR event, entered into a retail contract with a retailer other than the RoLR</t>
  </si>
  <si>
    <t>Cost borne by Origin</t>
  </si>
  <si>
    <t>Net claim</t>
  </si>
  <si>
    <t xml:space="preserve">Transferred customers which have entered into a retail contract with a retailer other than the RoLR </t>
  </si>
  <si>
    <t>Time Weighted Pool Prices</t>
  </si>
  <si>
    <t>Average by State</t>
  </si>
  <si>
    <t>ASX Settlement Price</t>
  </si>
  <si>
    <t>Contract Month</t>
  </si>
  <si>
    <t>Settlement Date</t>
  </si>
  <si>
    <t>ASX Market Rates for Austrlian Baseload Quarterly Futures Contracts by Trade/Settlement Date. Source: ASX</t>
  </si>
  <si>
    <t>ASX Futures Market Price at ROLR Date</t>
  </si>
  <si>
    <t>Loadweighting Ratio</t>
  </si>
  <si>
    <t>Retail revenue and costs</t>
  </si>
  <si>
    <t>REVENUE - Avg sales volume * customer no. * $/MWh Var Rev plus customer no. * $/cust Fixed Rev</t>
  </si>
  <si>
    <t>ELEC COST: Avg sales volume * customer no. * $/MWh Var NUOS plus customer no. * $/cust Fixed NUOS plus  Avg sales volume * customer no. * $/MWh * LW Ratio * Purchase Loss Factor</t>
  </si>
  <si>
    <t>% Liability for Environmental Certificate Schemes</t>
  </si>
  <si>
    <t>Avg Annual Sales Volume MWh</t>
  </si>
  <si>
    <t>ENVIRO MWh: Avg sales volume * customer no. * $/MWh * Purchase Loss Factor</t>
  </si>
  <si>
    <t>ENVIRO COST - $: Enviro MWh * Renewable % * $ per certificate</t>
  </si>
  <si>
    <t>Total Elec Rev</t>
  </si>
  <si>
    <t>Mass Market Loadweighting Ratio</t>
  </si>
  <si>
    <t>Apportion the first month of claim from ROLR Date to End of Month</t>
  </si>
  <si>
    <t>Customer Type</t>
  </si>
  <si>
    <t>Total customers at ROLR</t>
  </si>
  <si>
    <t>Tab: Monthly Revenue and Cost</t>
  </si>
  <si>
    <t>Small Medium Enterprise</t>
  </si>
  <si>
    <t>Network Use of System</t>
  </si>
  <si>
    <t>NUOS</t>
  </si>
  <si>
    <t>LW  Ratio</t>
  </si>
  <si>
    <t>Load Weighting Ratio</t>
  </si>
  <si>
    <t>FIXED REVENUE</t>
  </si>
  <si>
    <t>VARIABLE REV</t>
  </si>
  <si>
    <t>Large Scale Generation Certificates</t>
  </si>
  <si>
    <t>Small-scale technology percentage</t>
  </si>
  <si>
    <t>Energy saving certificate</t>
  </si>
  <si>
    <t>Peak Reduction Certificates</t>
  </si>
  <si>
    <t>Electricity Cost</t>
  </si>
  <si>
    <t>Electricity</t>
  </si>
  <si>
    <t>ELEC</t>
  </si>
  <si>
    <t>Envrio</t>
  </si>
  <si>
    <t>Enviromental</t>
  </si>
  <si>
    <t>Total Loss Factors (MLF*DLF)</t>
  </si>
  <si>
    <t>Mass Market Load Weighted Pool Prices</t>
  </si>
  <si>
    <t>Origin Energy Mass Market Load Weighting Ratio (comparison of average pool prices captured by Mass Market customers to time weighted pool prices)</t>
  </si>
  <si>
    <t>Benchmark for customer acquisition and retention costs of $41.01 excluding GST</t>
  </si>
  <si>
    <t>Source: ESC, Victorian Default Offer Final Decision 2022-23, p.27.</t>
  </si>
  <si>
    <t>Total Hours</t>
  </si>
  <si>
    <t>Total Cost</t>
  </si>
  <si>
    <t>Average annual consumption (sold volume), by customer segment and distribution zone for Origin portfolio as of May 2022.</t>
  </si>
  <si>
    <t>Where the automation did not allow, a user had to manually set up the site details in the system from scratch from the Manila team.</t>
  </si>
  <si>
    <t>Exactly same as above but the activity was completed by the Chennai team.  </t>
  </si>
  <si>
    <t>Exceptions that required manual intervention that fell out from the automation tool but not requiring to set the site up from scratch, for example, fixing some components of the customers meter details </t>
  </si>
  <si>
    <t>Post following up data clean up activities, such as fixing the customers supply scenario or requesting additional code data from the DB </t>
  </si>
  <si>
    <t>Same as above however different issues types specifically with meters or Kraken migrated accounts.  </t>
  </si>
  <si>
    <t>Philippines</t>
  </si>
  <si>
    <t>India</t>
  </si>
  <si>
    <t>Daily Rate</t>
  </si>
  <si>
    <t>Manila/India based Accenture Business Process Outsourcing (BPO) operation, establishing Pooled accounts in Origin's SAP systems. See tab Resource Rates for calculation</t>
  </si>
  <si>
    <t>CapEx</t>
  </si>
  <si>
    <t>Initial</t>
  </si>
  <si>
    <t>BUSINESS</t>
  </si>
  <si>
    <t>RESIDENTIAL</t>
  </si>
  <si>
    <t>First Mnth</t>
  </si>
  <si>
    <t>Notes for Spreadsheet</t>
  </si>
  <si>
    <t>This spreadsheet shows the workings for revenues and costs included in the RoLR compensation claim.</t>
  </si>
  <si>
    <t>The calculations flow through with formulas from tab "RoLR event costs" to the other supporting worksheets</t>
  </si>
  <si>
    <t>The tab "Benefits" is a summary in the format of the AER template</t>
  </si>
  <si>
    <t>The tab "Summary by month" is a summary of tab "Monthly Revenue and Cost". It also contains the calculation of costs borne by Origin.</t>
  </si>
  <si>
    <t>The tab "Monthly Revenue and Cost" is the main calculation worksheet. It contains the workings for the wholesale costs and retail revenue and costs as well as the environmental costs.</t>
  </si>
  <si>
    <t>The methodology for the calculation is detailed in the cover letter for the claim</t>
  </si>
  <si>
    <t>The tab "ASX Futures Market Rates" has the ASX market data (Austrlian Baseload Quarterly Futures Contracts by Trade/Settlement Date) feeding to the "Monthly Revenue and Cost" tab</t>
  </si>
  <si>
    <t>The tab "Environmental market prices" has the market data for Environmental certificate prices by scheme and settlement date feeding to the "Monthly Revenue and Cost" tab</t>
  </si>
  <si>
    <t>The tab "Mass Market Loadweighting" has the data showing the estimate of the loadweighting ratio feeding to the "Monthly Revenue and Cost" tab</t>
  </si>
  <si>
    <t>The tab "Loss Factors" has the data on loss factors feeding to the "Monthly Revenue and Cost" tab</t>
  </si>
  <si>
    <t>The tab "Retail Margin" has the data average customer volume and rates feeding to the "Monthly Revenue and Cost" tab</t>
  </si>
  <si>
    <t>The tab "Distributor recovery" has the data calculating recovery per customer which is used in the cover letter</t>
  </si>
  <si>
    <t>The tab "Resource Rates" has offshore admin costs feeding to the "Retail Admin Costs" tab</t>
  </si>
  <si>
    <t>The tab "Postage" has offshore admin costs supporting the "Retail Admin Costs" tab</t>
  </si>
  <si>
    <t>Abbreviations and Acronyms</t>
  </si>
  <si>
    <t>ROLR Customer numbers - actual churn</t>
  </si>
  <si>
    <t>Mkt Price for Certificates during ROLR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</si>
</sst>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4" formatCode="_-&quot;$&quot;* #,##0.00_-;\-&quot;$&quot;* #,##0.00_-;_-&quot;$&quot;* &quot;-&quot;??_-;_-@_-"/>
    <numFmt numFmtId="43" formatCode="_-* #,##0.00_-;\-* #,##0.00_-;_-* &quot;-&quot;??_-;_-@_-"/>
    <numFmt numFmtId="164" formatCode="_-* #,##0.0_-;\-* #,##0.0_-;_-* &quot;-&quot;??_-;_-@_-"/>
    <numFmt numFmtId="165" formatCode="_-* #,##0_-;\-* #,##0_-;_-* &quot;-&quot;??_-;_-@_-"/>
    <numFmt numFmtId="166" formatCode="#,##0.000;[Red]\-#,##0.000"/>
    <numFmt numFmtId="167" formatCode="_(* #,##0_);_(* \(#,##0\);_(* &quot;-&quot;_);_(@_)"/>
    <numFmt numFmtId="168" formatCode="0.000"/>
    <numFmt numFmtId="169" formatCode="&quot;$&quot;#,##0"/>
    <numFmt numFmtId="170" formatCode="&quot;$&quot;#,##0.00"/>
  </numFmts>
  <fonts count="54" x14ac:knownFonts="1">
    <font>
      <sz val="11"/>
      <color theme="1"/>
      <name val="Calibri"/>
      <family val="2"/>
      <scheme val="minor"/>
    </font>
    <font>
      <b/>
      <sz val="11"/>
      <color theme="1"/>
      <name val="Calibri"/>
      <family val="2"/>
      <scheme val="minor"/>
    </font>
    <font>
      <sz val="11"/>
      <color theme="1"/>
      <name val="Calibri"/>
      <family val="2"/>
    </font>
    <font>
      <sz val="11"/>
      <color rgb="FF000000"/>
      <name val="Calibri"/>
      <family val="2"/>
    </font>
    <font>
      <b/>
      <sz val="11"/>
      <color rgb="FF000000"/>
      <name val="Calibri"/>
      <family val="2"/>
    </font>
    <font>
      <sz val="11"/>
      <color rgb="FF203764"/>
      <name val="Calibri"/>
      <family val="2"/>
      <scheme val="minor"/>
    </font>
    <font>
      <b/>
      <sz val="11"/>
      <color rgb="FF006666"/>
      <name val="Calibri"/>
      <family val="2"/>
      <scheme val="minor"/>
    </font>
    <font>
      <b/>
      <sz val="11"/>
      <color rgb="FF009999"/>
      <name val="Calibri"/>
      <family val="2"/>
      <scheme val="minor"/>
    </font>
    <font>
      <sz val="11"/>
      <color rgb="FF595959"/>
      <name val="Calibri"/>
      <family val="2"/>
      <scheme val="minor"/>
    </font>
    <font>
      <sz val="11"/>
      <color theme="1"/>
      <name val="Calibri"/>
      <family val="2"/>
      <scheme val="minor"/>
    </font>
    <font>
      <b/>
      <sz val="9"/>
      <color theme="1"/>
      <name val="Calibri"/>
      <family val="2"/>
      <scheme val="minor"/>
    </font>
    <font>
      <sz val="10"/>
      <color theme="1"/>
      <name val="Arial"/>
      <family val="2"/>
    </font>
    <font>
      <sz val="11"/>
      <color rgb="FFFF0000"/>
      <name val="Calibri"/>
      <family val="2"/>
      <scheme val="minor"/>
    </font>
    <font>
      <b/>
      <sz val="11"/>
      <color theme="0"/>
      <name val="Calibri"/>
      <family val="2"/>
      <scheme val="minor"/>
    </font>
    <font>
      <b/>
      <sz val="9"/>
      <color rgb="FF000000"/>
      <name val="Arial"/>
      <family val="2"/>
    </font>
    <font>
      <sz val="8"/>
      <color rgb="FF000000"/>
      <name val="Arial"/>
      <family val="2"/>
    </font>
    <font>
      <sz val="11"/>
      <color theme="0"/>
      <name val="Calibri"/>
      <family val="2"/>
      <scheme val="minor"/>
    </font>
    <font>
      <b/>
      <sz val="10"/>
      <color theme="0"/>
      <name val="Calibri"/>
      <family val="2"/>
      <scheme val="minor"/>
    </font>
    <font>
      <b/>
      <sz val="10"/>
      <color rgb="FFFFFF00"/>
      <name val="Calibri"/>
      <family val="2"/>
      <scheme val="minor"/>
    </font>
    <font>
      <b/>
      <u/>
      <sz val="14"/>
      <color rgb="FF4472C4"/>
      <name val="Calibri"/>
      <family val="2"/>
    </font>
    <font>
      <b/>
      <sz val="10"/>
      <color theme="1"/>
      <name val="Calibri"/>
      <family val="2"/>
      <scheme val="minor"/>
    </font>
    <font>
      <sz val="10"/>
      <name val="Arial"/>
      <family val="2"/>
    </font>
    <font>
      <b/>
      <sz val="10"/>
      <name val="Arial"/>
      <family val="2"/>
    </font>
    <font>
      <sz val="12"/>
      <color theme="1"/>
      <name val="Calibri"/>
      <family val="2"/>
      <scheme val="minor"/>
    </font>
    <font>
      <sz val="10"/>
      <color rgb="FF000000"/>
      <name val="Times New Roman"/>
      <family val="1"/>
    </font>
    <font>
      <sz val="10"/>
      <name val="Arial"/>
      <family val="2"/>
    </font>
    <font>
      <b/>
      <sz val="11"/>
      <color rgb="FFFF0000"/>
      <name val="Calibri"/>
      <family val="2"/>
      <scheme val="minor"/>
    </font>
    <font>
      <b/>
      <sz val="10"/>
      <color theme="1"/>
      <name val="Arial"/>
      <family val="2"/>
    </font>
    <font>
      <b/>
      <sz val="10"/>
      <color rgb="FF000000"/>
      <name val="Arial"/>
      <family val="2"/>
    </font>
    <font>
      <sz val="10"/>
      <name val="Arial"/>
      <family val="2"/>
    </font>
    <font>
      <sz val="9"/>
      <color rgb="FF000000"/>
      <name val="Arial"/>
      <family val="2"/>
    </font>
    <font>
      <sz val="10"/>
      <color rgb="FF000000"/>
      <name val="Arial"/>
      <family val="2"/>
    </font>
    <font>
      <sz val="9"/>
      <color rgb="FF000000"/>
      <name val="Arial"/>
      <family val="2"/>
    </font>
    <font>
      <sz val="10"/>
      <color rgb="FF000000"/>
      <name val="Arial"/>
      <family val="2"/>
      <charset val="1"/>
    </font>
    <font>
      <b/>
      <sz val="10"/>
      <color theme="0"/>
      <name val="Arial"/>
      <family val="2"/>
    </font>
    <font>
      <sz val="8"/>
      <color theme="1"/>
      <name val="Arial"/>
      <family val="2"/>
    </font>
    <font>
      <sz val="6"/>
      <color theme="1"/>
      <name val="Calibri"/>
      <family val="2"/>
      <scheme val="minor"/>
    </font>
    <font>
      <sz val="10"/>
      <name val="Arial"/>
      <family val="2"/>
    </font>
    <font>
      <b/>
      <sz val="12"/>
      <name val="Arial"/>
      <family val="2"/>
    </font>
    <font>
      <sz val="10"/>
      <color indexed="51"/>
      <name val="Arial"/>
      <family val="2"/>
    </font>
    <font>
      <b/>
      <sz val="8"/>
      <name val="Arial"/>
      <family val="2"/>
    </font>
    <font>
      <sz val="8"/>
      <name val="Arial"/>
      <family val="2"/>
    </font>
    <font>
      <b/>
      <sz val="14"/>
      <name val="Arial"/>
      <family val="2"/>
    </font>
    <font>
      <b/>
      <sz val="16"/>
      <name val="Arial"/>
      <family val="2"/>
    </font>
    <font>
      <sz val="16"/>
      <name val="Arial"/>
      <family val="2"/>
    </font>
    <font>
      <b/>
      <i/>
      <sz val="10"/>
      <name val="Arial"/>
      <family val="2"/>
    </font>
    <font>
      <b/>
      <sz val="11"/>
      <name val="Calibri"/>
      <family val="2"/>
      <scheme val="minor"/>
    </font>
    <font>
      <b/>
      <sz val="13"/>
      <color theme="1"/>
      <name val="Calibri"/>
      <family val="2"/>
      <scheme val="minor"/>
    </font>
    <font>
      <b/>
      <u/>
      <sz val="11"/>
      <color theme="1"/>
      <name val="Calibri"/>
      <family val="2"/>
      <scheme val="minor"/>
    </font>
    <font>
      <b/>
      <u/>
      <sz val="15"/>
      <color theme="1"/>
      <name val="Calibri"/>
      <family val="2"/>
      <scheme val="minor"/>
    </font>
    <font>
      <sz val="11"/>
      <name val="Calibri"/>
      <family val="2"/>
    </font>
    <font>
      <sz val="11"/>
      <name val="Calibri"/>
      <family val="2"/>
      <scheme val="minor"/>
    </font>
    <font>
      <b/>
      <sz val="11"/>
      <name val="Calibri"/>
      <family val="2"/>
    </font>
    <font>
      <b/>
      <sz val="12"/>
      <color theme="1"/>
      <name val="Calibri"/>
      <family val="2"/>
      <scheme val="minor"/>
    </font>
  </fonts>
  <fills count="3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99FF99"/>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1" tint="0.249977111117893"/>
        <bgColor indexed="64"/>
      </patternFill>
    </fill>
    <fill>
      <patternFill patternType="solid">
        <fgColor rgb="FF0070C0"/>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rgb="FFFFFFCC"/>
        <bgColor indexed="64"/>
      </patternFill>
    </fill>
    <fill>
      <patternFill patternType="solid">
        <fgColor theme="5" tint="-0.499984740745262"/>
        <bgColor indexed="64"/>
      </patternFill>
    </fill>
    <fill>
      <patternFill patternType="solid">
        <fgColor rgb="FF99FF66"/>
        <bgColor indexed="64"/>
      </patternFill>
    </fill>
    <fill>
      <patternFill patternType="solid">
        <fgColor theme="8" tint="-0.249977111117893"/>
        <bgColor indexed="64"/>
      </patternFill>
    </fill>
    <fill>
      <patternFill patternType="solid">
        <fgColor rgb="FF7030A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ED7D31"/>
        <bgColor indexed="64"/>
      </patternFill>
    </fill>
    <fill>
      <patternFill patternType="solid">
        <fgColor theme="7" tint="0.39997558519241921"/>
        <bgColor indexed="64"/>
      </patternFill>
    </fill>
    <fill>
      <patternFill patternType="solid">
        <fgColor indexed="48"/>
        <bgColor indexed="64"/>
      </patternFill>
    </fill>
    <fill>
      <patternFill patternType="solid">
        <fgColor indexed="13"/>
        <bgColor indexed="64"/>
      </patternFill>
    </fill>
    <fill>
      <patternFill patternType="solid">
        <fgColor rgb="FF92D050"/>
        <bgColor indexed="64"/>
      </patternFill>
    </fill>
    <fill>
      <patternFill patternType="solid">
        <fgColor rgb="FF66FFFF"/>
        <bgColor indexed="64"/>
      </patternFill>
    </fill>
    <fill>
      <patternFill patternType="solid">
        <fgColor rgb="FFD9D9D9"/>
        <bgColor indexed="64"/>
      </patternFill>
    </fill>
    <fill>
      <patternFill patternType="solid">
        <fgColor theme="8" tint="-0.499984740745262"/>
        <bgColor indexed="64"/>
      </patternFill>
    </fill>
    <fill>
      <patternFill patternType="solid">
        <fgColor indexed="9"/>
        <bgColor indexed="64"/>
      </patternFill>
    </fill>
    <fill>
      <patternFill patternType="solid">
        <fgColor indexed="27"/>
        <bgColor indexed="64"/>
      </patternFill>
    </fill>
    <fill>
      <patternFill patternType="solid">
        <fgColor indexed="22"/>
        <bgColor indexed="64"/>
      </patternFill>
    </fill>
    <fill>
      <patternFill patternType="solid">
        <fgColor theme="5" tint="0.59999389629810485"/>
        <bgColor indexed="64"/>
      </patternFill>
    </fill>
  </fills>
  <borders count="34">
    <border>
      <left/>
      <right/>
      <top/>
      <bottom/>
      <diagonal/>
    </border>
    <border>
      <left style="medium">
        <color rgb="FFBFBFBF"/>
      </left>
      <right style="medium">
        <color rgb="FFBFBFBF"/>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right style="medium">
        <color rgb="FFBFBFBF"/>
      </right>
      <top/>
      <bottom style="medium">
        <color rgb="FFBFBFBF"/>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bottom/>
      <diagonal/>
    </border>
  </borders>
  <cellStyleXfs count="20">
    <xf numFmtId="0" fontId="0" fillId="0" borderId="0"/>
    <xf numFmtId="0" fontId="5" fillId="5" borderId="5">
      <alignment vertical="top" wrapText="1"/>
    </xf>
    <xf numFmtId="0" fontId="6" fillId="0" borderId="0" applyNumberFormat="0">
      <alignment vertical="top"/>
    </xf>
    <xf numFmtId="0" fontId="7" fillId="0" borderId="0" applyNumberFormat="0">
      <alignment vertical="top"/>
    </xf>
    <xf numFmtId="0" fontId="8" fillId="5" borderId="5">
      <alignment vertical="top" wrapText="1"/>
    </xf>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21" fillId="0" borderId="0"/>
    <xf numFmtId="0" fontId="9" fillId="0" borderId="0"/>
    <xf numFmtId="9" fontId="35" fillId="0" borderId="0" applyFont="0" applyFill="0" applyBorder="0" applyAlignment="0" applyProtection="0"/>
    <xf numFmtId="0" fontId="37" fillId="0" borderId="0"/>
    <xf numFmtId="0" fontId="37" fillId="31" borderId="0"/>
    <xf numFmtId="167" fontId="37" fillId="32" borderId="0" applyFont="0" applyBorder="0" applyAlignment="0">
      <alignment horizontal="right"/>
      <protection locked="0"/>
    </xf>
    <xf numFmtId="167" fontId="21" fillId="33" borderId="0" applyNumberFormat="0" applyFont="0" applyBorder="0" applyAlignment="0">
      <alignment horizontal="right"/>
    </xf>
    <xf numFmtId="0" fontId="37" fillId="31" borderId="0"/>
    <xf numFmtId="0" fontId="37" fillId="31" borderId="0"/>
  </cellStyleXfs>
  <cellXfs count="312">
    <xf numFmtId="0" fontId="0" fillId="0" borderId="0" xfId="0"/>
    <xf numFmtId="0" fontId="1" fillId="0" borderId="0" xfId="0" applyFont="1"/>
    <xf numFmtId="38" fontId="0" fillId="0" borderId="0" xfId="0" applyNumberFormat="1"/>
    <xf numFmtId="0" fontId="2" fillId="0" borderId="0" xfId="0" applyFont="1"/>
    <xf numFmtId="38" fontId="1" fillId="0" borderId="0" xfId="0" applyNumberFormat="1" applyFont="1"/>
    <xf numFmtId="44" fontId="0" fillId="0" borderId="0" xfId="6" applyFont="1"/>
    <xf numFmtId="14" fontId="0" fillId="0" borderId="0" xfId="0" applyNumberFormat="1"/>
    <xf numFmtId="0" fontId="11" fillId="6" borderId="0" xfId="5" applyNumberFormat="1" applyFont="1" applyFill="1" applyAlignment="1">
      <alignment horizontal="center"/>
    </xf>
    <xf numFmtId="0" fontId="0" fillId="7" borderId="0" xfId="0" applyFill="1"/>
    <xf numFmtId="43" fontId="0" fillId="0" borderId="0" xfId="0" applyNumberFormat="1"/>
    <xf numFmtId="0" fontId="11" fillId="6" borderId="0" xfId="5" applyNumberFormat="1" applyFont="1" applyFill="1" applyBorder="1" applyAlignment="1">
      <alignment horizontal="center"/>
    </xf>
    <xf numFmtId="3" fontId="0" fillId="0" borderId="0" xfId="0" applyNumberFormat="1"/>
    <xf numFmtId="3" fontId="0" fillId="7" borderId="0" xfId="0" applyNumberFormat="1" applyFill="1"/>
    <xf numFmtId="14" fontId="1" fillId="0" borderId="0" xfId="0" applyNumberFormat="1" applyFont="1"/>
    <xf numFmtId="165" fontId="0" fillId="7" borderId="0" xfId="0" applyNumberFormat="1" applyFill="1"/>
    <xf numFmtId="0" fontId="1" fillId="0" borderId="0" xfId="0" applyFont="1" applyAlignment="1">
      <alignment horizontal="left" vertical="top"/>
    </xf>
    <xf numFmtId="0" fontId="0" fillId="0" borderId="0" xfId="0" applyAlignment="1">
      <alignment horizontal="left" vertical="top"/>
    </xf>
    <xf numFmtId="0" fontId="13" fillId="12" borderId="8" xfId="0" applyFont="1" applyFill="1" applyBorder="1" applyAlignment="1">
      <alignment wrapText="1"/>
    </xf>
    <xf numFmtId="0" fontId="0" fillId="0" borderId="0" xfId="0" applyAlignment="1">
      <alignment wrapText="1"/>
    </xf>
    <xf numFmtId="0" fontId="13" fillId="12" borderId="6" xfId="0" applyFont="1" applyFill="1" applyBorder="1" applyAlignment="1">
      <alignment wrapText="1"/>
    </xf>
    <xf numFmtId="0" fontId="13" fillId="12" borderId="6" xfId="0" applyFont="1" applyFill="1" applyBorder="1" applyAlignment="1">
      <alignment horizontal="left" vertical="top" wrapText="1"/>
    </xf>
    <xf numFmtId="40" fontId="13" fillId="13" borderId="0" xfId="0" applyNumberFormat="1" applyFont="1" applyFill="1" applyAlignment="1">
      <alignment wrapText="1"/>
    </xf>
    <xf numFmtId="40" fontId="0" fillId="0" borderId="0" xfId="0" applyNumberFormat="1"/>
    <xf numFmtId="40" fontId="0" fillId="0" borderId="0" xfId="5" applyNumberFormat="1" applyFont="1"/>
    <xf numFmtId="17" fontId="0" fillId="0" borderId="0" xfId="0" applyNumberFormat="1"/>
    <xf numFmtId="0" fontId="1" fillId="11" borderId="0" xfId="0" applyFont="1" applyFill="1"/>
    <xf numFmtId="40" fontId="16" fillId="13" borderId="0" xfId="0" applyNumberFormat="1" applyFont="1" applyFill="1" applyAlignment="1">
      <alignment wrapText="1"/>
    </xf>
    <xf numFmtId="17" fontId="17" fillId="12" borderId="8" xfId="0" applyNumberFormat="1" applyFont="1" applyFill="1" applyBorder="1" applyAlignment="1">
      <alignment wrapText="1"/>
    </xf>
    <xf numFmtId="40" fontId="13" fillId="15" borderId="0" xfId="0" applyNumberFormat="1" applyFont="1" applyFill="1" applyAlignment="1">
      <alignment horizontal="center" wrapText="1"/>
    </xf>
    <xf numFmtId="17" fontId="13" fillId="15" borderId="0" xfId="0" applyNumberFormat="1" applyFont="1" applyFill="1" applyAlignment="1">
      <alignment horizontal="center"/>
    </xf>
    <xf numFmtId="40" fontId="1" fillId="0" borderId="0" xfId="0" applyNumberFormat="1" applyFont="1"/>
    <xf numFmtId="40" fontId="13" fillId="17" borderId="0" xfId="0" applyNumberFormat="1" applyFont="1" applyFill="1" applyAlignment="1">
      <alignment horizontal="center" wrapText="1"/>
    </xf>
    <xf numFmtId="40" fontId="13" fillId="14" borderId="0" xfId="0" applyNumberFormat="1" applyFont="1" applyFill="1" applyAlignment="1">
      <alignment horizontal="center" wrapText="1"/>
    </xf>
    <xf numFmtId="0" fontId="0" fillId="8" borderId="0" xfId="0" applyFill="1" applyAlignment="1">
      <alignment horizontal="center" wrapText="1"/>
    </xf>
    <xf numFmtId="9" fontId="0" fillId="0" borderId="0" xfId="7" applyFont="1" applyAlignment="1">
      <alignment horizontal="center" wrapText="1"/>
    </xf>
    <xf numFmtId="0" fontId="1" fillId="0" borderId="0" xfId="0" applyFont="1" applyAlignment="1">
      <alignment horizontal="center"/>
    </xf>
    <xf numFmtId="0" fontId="0" fillId="0" borderId="0" xfId="0" applyAlignment="1">
      <alignment horizontal="center"/>
    </xf>
    <xf numFmtId="0" fontId="0" fillId="6" borderId="0" xfId="5" applyNumberFormat="1" applyFont="1" applyFill="1" applyAlignment="1">
      <alignment horizontal="center" wrapText="1"/>
    </xf>
    <xf numFmtId="9" fontId="0" fillId="0" borderId="0" xfId="7" applyFont="1"/>
    <xf numFmtId="38" fontId="2" fillId="0" borderId="0" xfId="0" applyNumberFormat="1" applyFont="1"/>
    <xf numFmtId="0" fontId="9" fillId="0" borderId="0" xfId="8"/>
    <xf numFmtId="14" fontId="19" fillId="0" borderId="0" xfId="8" applyNumberFormat="1" applyFont="1"/>
    <xf numFmtId="14" fontId="4" fillId="0" borderId="0" xfId="8" applyNumberFormat="1" applyFont="1"/>
    <xf numFmtId="165" fontId="3" fillId="0" borderId="0" xfId="9" applyNumberFormat="1" applyFont="1" applyFill="1" applyBorder="1"/>
    <xf numFmtId="43" fontId="3" fillId="0" borderId="0" xfId="9" applyFont="1" applyFill="1" applyBorder="1"/>
    <xf numFmtId="17" fontId="4" fillId="0" borderId="0" xfId="8" applyNumberFormat="1" applyFont="1"/>
    <xf numFmtId="14" fontId="2" fillId="0" borderId="0" xfId="8" applyNumberFormat="1" applyFont="1"/>
    <xf numFmtId="43" fontId="9" fillId="0" borderId="0" xfId="8" applyNumberFormat="1"/>
    <xf numFmtId="43" fontId="1" fillId="0" borderId="0" xfId="8" applyNumberFormat="1" applyFont="1"/>
    <xf numFmtId="0" fontId="14" fillId="0" borderId="0" xfId="8" quotePrefix="1" applyFont="1" applyAlignment="1">
      <alignment horizontal="left"/>
    </xf>
    <xf numFmtId="0" fontId="14" fillId="0" borderId="0" xfId="8" quotePrefix="1" applyFont="1" applyAlignment="1">
      <alignment horizontal="center"/>
    </xf>
    <xf numFmtId="0" fontId="14" fillId="0" borderId="0" xfId="8" quotePrefix="1" applyFont="1" applyAlignment="1">
      <alignment horizontal="left" vertical="top"/>
    </xf>
    <xf numFmtId="39" fontId="15" fillId="0" borderId="0" xfId="8" applyNumberFormat="1" applyFont="1" applyAlignment="1">
      <alignment vertical="center"/>
    </xf>
    <xf numFmtId="14" fontId="9" fillId="0" borderId="0" xfId="10" applyNumberFormat="1"/>
    <xf numFmtId="0" fontId="9" fillId="0" borderId="0" xfId="10"/>
    <xf numFmtId="38" fontId="9" fillId="0" borderId="0" xfId="10" applyNumberFormat="1"/>
    <xf numFmtId="165" fontId="0" fillId="0" borderId="0" xfId="5" applyNumberFormat="1" applyFont="1" applyBorder="1" applyAlignment="1">
      <alignment horizontal="left" vertical="top"/>
    </xf>
    <xf numFmtId="17" fontId="17" fillId="12" borderId="0" xfId="0" applyNumberFormat="1" applyFont="1" applyFill="1" applyAlignment="1">
      <alignment wrapText="1"/>
    </xf>
    <xf numFmtId="9" fontId="1" fillId="16" borderId="0" xfId="7" applyFont="1" applyFill="1" applyBorder="1"/>
    <xf numFmtId="14" fontId="1" fillId="0" borderId="0" xfId="0" applyNumberFormat="1" applyFont="1" applyAlignment="1">
      <alignment horizontal="left" vertical="top"/>
    </xf>
    <xf numFmtId="17" fontId="17" fillId="19" borderId="8" xfId="0" applyNumberFormat="1" applyFont="1" applyFill="1" applyBorder="1" applyAlignment="1">
      <alignment wrapText="1"/>
    </xf>
    <xf numFmtId="17" fontId="18" fillId="19" borderId="8" xfId="0" applyNumberFormat="1" applyFont="1" applyFill="1" applyBorder="1" applyAlignment="1">
      <alignment wrapText="1"/>
    </xf>
    <xf numFmtId="40" fontId="13" fillId="19" borderId="0" xfId="0" applyNumberFormat="1" applyFont="1" applyFill="1" applyAlignment="1">
      <alignment wrapText="1"/>
    </xf>
    <xf numFmtId="17" fontId="17" fillId="20" borderId="8" xfId="0" applyNumberFormat="1" applyFont="1" applyFill="1" applyBorder="1" applyAlignment="1">
      <alignment wrapText="1"/>
    </xf>
    <xf numFmtId="17" fontId="18" fillId="20" borderId="8" xfId="0" applyNumberFormat="1" applyFont="1" applyFill="1" applyBorder="1" applyAlignment="1">
      <alignment wrapText="1"/>
    </xf>
    <xf numFmtId="40" fontId="13" fillId="20" borderId="0" xfId="0" applyNumberFormat="1" applyFont="1" applyFill="1" applyAlignment="1">
      <alignment wrapText="1"/>
    </xf>
    <xf numFmtId="10" fontId="0" fillId="0" borderId="0" xfId="7" applyNumberFormat="1" applyFont="1"/>
    <xf numFmtId="14" fontId="10" fillId="0" borderId="6" xfId="0" applyNumberFormat="1" applyFont="1" applyBorder="1" applyAlignment="1">
      <alignment horizontal="left" vertical="top"/>
    </xf>
    <xf numFmtId="40" fontId="1" fillId="21" borderId="0" xfId="0" applyNumberFormat="1" applyFont="1" applyFill="1" applyAlignment="1">
      <alignment wrapText="1"/>
    </xf>
    <xf numFmtId="40" fontId="1" fillId="21" borderId="0" xfId="0" applyNumberFormat="1" applyFont="1" applyFill="1" applyAlignment="1">
      <alignment horizontal="center"/>
    </xf>
    <xf numFmtId="17" fontId="20" fillId="18" borderId="8" xfId="0" applyNumberFormat="1" applyFont="1" applyFill="1" applyBorder="1" applyAlignment="1">
      <alignment horizontal="center" wrapText="1"/>
    </xf>
    <xf numFmtId="40" fontId="1" fillId="18" borderId="0" xfId="0" applyNumberFormat="1" applyFont="1" applyFill="1" applyAlignment="1">
      <alignment horizontal="center" wrapText="1"/>
    </xf>
    <xf numFmtId="17" fontId="20" fillId="7" borderId="8" xfId="0" applyNumberFormat="1" applyFont="1" applyFill="1" applyBorder="1" applyAlignment="1">
      <alignment horizontal="center" wrapText="1"/>
    </xf>
    <xf numFmtId="40" fontId="1" fillId="7" borderId="0" xfId="0" applyNumberFormat="1" applyFont="1" applyFill="1" applyAlignment="1">
      <alignment horizontal="center" wrapText="1"/>
    </xf>
    <xf numFmtId="40" fontId="1" fillId="7" borderId="0" xfId="0" applyNumberFormat="1" applyFont="1" applyFill="1" applyAlignment="1">
      <alignment wrapText="1"/>
    </xf>
    <xf numFmtId="40" fontId="1" fillId="7" borderId="0" xfId="0" applyNumberFormat="1" applyFont="1" applyFill="1" applyAlignment="1">
      <alignment horizontal="center"/>
    </xf>
    <xf numFmtId="17" fontId="20" fillId="9" borderId="8" xfId="0" applyNumberFormat="1" applyFont="1" applyFill="1" applyBorder="1" applyAlignment="1">
      <alignment horizontal="center" wrapText="1"/>
    </xf>
    <xf numFmtId="40" fontId="1" fillId="9" borderId="0" xfId="0" applyNumberFormat="1" applyFont="1" applyFill="1" applyAlignment="1">
      <alignment horizontal="center" wrapText="1"/>
    </xf>
    <xf numFmtId="164" fontId="0" fillId="0" borderId="0" xfId="5" applyNumberFormat="1" applyFont="1" applyBorder="1" applyAlignment="1">
      <alignment horizontal="left" vertical="top"/>
    </xf>
    <xf numFmtId="0" fontId="0" fillId="6" borderId="0" xfId="0" applyFill="1" applyAlignment="1">
      <alignment wrapText="1"/>
    </xf>
    <xf numFmtId="165" fontId="0" fillId="0" borderId="0" xfId="0" applyNumberFormat="1" applyAlignment="1">
      <alignment wrapText="1"/>
    </xf>
    <xf numFmtId="1" fontId="0" fillId="0" borderId="0" xfId="5" applyNumberFormat="1" applyFont="1" applyAlignment="1">
      <alignment horizontal="center" wrapText="1"/>
    </xf>
    <xf numFmtId="1" fontId="0" fillId="0" borderId="0" xfId="0" applyNumberFormat="1" applyAlignment="1">
      <alignment wrapText="1"/>
    </xf>
    <xf numFmtId="165" fontId="0" fillId="0" borderId="0" xfId="5" applyNumberFormat="1" applyFont="1" applyAlignment="1">
      <alignment wrapText="1"/>
    </xf>
    <xf numFmtId="1" fontId="0" fillId="0" borderId="0" xfId="0" applyNumberFormat="1" applyAlignment="1">
      <alignment horizontal="right" wrapText="1"/>
    </xf>
    <xf numFmtId="0" fontId="21" fillId="0" borderId="0" xfId="11"/>
    <xf numFmtId="0" fontId="9" fillId="0" borderId="0" xfId="12"/>
    <xf numFmtId="0" fontId="1" fillId="0" borderId="0" xfId="11" applyFont="1"/>
    <xf numFmtId="0" fontId="9" fillId="3" borderId="0" xfId="12" applyFill="1"/>
    <xf numFmtId="10" fontId="9" fillId="0" borderId="0" xfId="12" applyNumberFormat="1"/>
    <xf numFmtId="0" fontId="22" fillId="22" borderId="9" xfId="0" applyFont="1" applyFill="1" applyBorder="1" applyAlignment="1">
      <alignment horizontal="center" wrapText="1"/>
    </xf>
    <xf numFmtId="0" fontId="22" fillId="22" borderId="8" xfId="0" applyFont="1" applyFill="1" applyBorder="1" applyAlignment="1">
      <alignment horizontal="center" wrapText="1"/>
    </xf>
    <xf numFmtId="0" fontId="22" fillId="0" borderId="0" xfId="0" applyFont="1" applyAlignment="1">
      <alignment horizontal="left"/>
    </xf>
    <xf numFmtId="0" fontId="3" fillId="0" borderId="4" xfId="0" applyFont="1" applyBorder="1" applyAlignment="1">
      <alignment horizontal="right" vertical="center"/>
    </xf>
    <xf numFmtId="0" fontId="25" fillId="0" borderId="0" xfId="0" applyFont="1"/>
    <xf numFmtId="40" fontId="26" fillId="0" borderId="0" xfId="0" applyNumberFormat="1" applyFont="1"/>
    <xf numFmtId="0" fontId="0" fillId="0" borderId="0" xfId="5" applyNumberFormat="1" applyFont="1" applyFill="1" applyAlignment="1">
      <alignment horizontal="center" wrapText="1"/>
    </xf>
    <xf numFmtId="9" fontId="23" fillId="0" borderId="0" xfId="0" applyNumberFormat="1" applyFont="1" applyAlignment="1">
      <alignment horizontal="center"/>
    </xf>
    <xf numFmtId="165" fontId="0" fillId="0" borderId="0" xfId="5" applyNumberFormat="1" applyFont="1" applyFill="1" applyAlignment="1">
      <alignment wrapText="1"/>
    </xf>
    <xf numFmtId="0" fontId="25" fillId="0" borderId="0" xfId="0" applyFont="1" applyAlignment="1">
      <alignment vertical="center" wrapText="1"/>
    </xf>
    <xf numFmtId="0" fontId="27" fillId="6" borderId="0" xfId="5" applyNumberFormat="1" applyFont="1" applyFill="1" applyBorder="1" applyAlignment="1">
      <alignment horizontal="left"/>
    </xf>
    <xf numFmtId="0" fontId="11" fillId="0" borderId="0" xfId="5" applyNumberFormat="1" applyFont="1" applyFill="1" applyBorder="1" applyAlignment="1">
      <alignment horizontal="center"/>
    </xf>
    <xf numFmtId="165" fontId="11" fillId="0" borderId="0" xfId="0" applyNumberFormat="1" applyFont="1"/>
    <xf numFmtId="0" fontId="12" fillId="0" borderId="0" xfId="0" applyFont="1"/>
    <xf numFmtId="165" fontId="0" fillId="6" borderId="0" xfId="0" applyNumberFormat="1" applyFill="1" applyAlignment="1">
      <alignment wrapText="1"/>
    </xf>
    <xf numFmtId="1" fontId="0" fillId="6" borderId="0" xfId="5" applyNumberFormat="1" applyFont="1" applyFill="1" applyAlignment="1">
      <alignment horizontal="center" wrapText="1"/>
    </xf>
    <xf numFmtId="0" fontId="1" fillId="24" borderId="0" xfId="0" applyFont="1" applyFill="1" applyAlignment="1">
      <alignment horizontal="center" vertical="center" wrapText="1"/>
    </xf>
    <xf numFmtId="0" fontId="1" fillId="24" borderId="0" xfId="5" applyNumberFormat="1" applyFont="1" applyFill="1" applyAlignment="1">
      <alignment horizontal="center" wrapText="1"/>
    </xf>
    <xf numFmtId="0" fontId="1" fillId="8" borderId="0" xfId="0" applyFont="1" applyFill="1" applyAlignment="1">
      <alignment horizontal="center" vertical="center" wrapText="1"/>
    </xf>
    <xf numFmtId="0" fontId="1" fillId="8" borderId="0" xfId="0" applyFont="1" applyFill="1" applyAlignment="1">
      <alignment wrapText="1"/>
    </xf>
    <xf numFmtId="0" fontId="1" fillId="4" borderId="0" xfId="0" applyFont="1" applyFill="1" applyAlignment="1">
      <alignment horizontal="center" vertical="center" wrapText="1"/>
    </xf>
    <xf numFmtId="0" fontId="1" fillId="4" borderId="0" xfId="5" applyNumberFormat="1" applyFont="1" applyFill="1" applyAlignment="1">
      <alignment horizontal="center" wrapText="1"/>
    </xf>
    <xf numFmtId="0" fontId="1" fillId="10" borderId="0" xfId="0" applyFont="1" applyFill="1" applyAlignment="1">
      <alignment horizontal="center" vertical="center" wrapText="1"/>
    </xf>
    <xf numFmtId="0" fontId="1" fillId="10" borderId="0" xfId="0" applyFont="1" applyFill="1" applyAlignment="1">
      <alignment wrapText="1"/>
    </xf>
    <xf numFmtId="0" fontId="0" fillId="2" borderId="0" xfId="0" applyFill="1" applyAlignment="1">
      <alignment wrapText="1"/>
    </xf>
    <xf numFmtId="165" fontId="0" fillId="2" borderId="0" xfId="0" applyNumberFormat="1" applyFill="1" applyAlignment="1">
      <alignment wrapText="1"/>
    </xf>
    <xf numFmtId="1" fontId="0" fillId="2" borderId="0" xfId="5" applyNumberFormat="1" applyFont="1" applyFill="1" applyAlignment="1">
      <alignment horizontal="center" wrapText="1"/>
    </xf>
    <xf numFmtId="0" fontId="22" fillId="22" borderId="7" xfId="0" applyFont="1" applyFill="1" applyBorder="1" applyAlignment="1">
      <alignment horizontal="center" wrapText="1"/>
    </xf>
    <xf numFmtId="0" fontId="1" fillId="8" borderId="0" xfId="0" applyFont="1" applyFill="1"/>
    <xf numFmtId="0" fontId="1" fillId="3" borderId="0" xfId="12" applyFont="1" applyFill="1" applyAlignment="1">
      <alignment horizontal="center"/>
    </xf>
    <xf numFmtId="0" fontId="13" fillId="12" borderId="8" xfId="0" applyFont="1" applyFill="1" applyBorder="1" applyAlignment="1">
      <alignment horizontal="left" wrapText="1"/>
    </xf>
    <xf numFmtId="0" fontId="13" fillId="12" borderId="8" xfId="0" applyFont="1" applyFill="1" applyBorder="1" applyAlignment="1">
      <alignment horizontal="left"/>
    </xf>
    <xf numFmtId="9" fontId="1" fillId="0" borderId="0" xfId="7" applyFont="1" applyFill="1" applyBorder="1" applyAlignment="1">
      <alignment horizontal="center"/>
    </xf>
    <xf numFmtId="9" fontId="1" fillId="0" borderId="0" xfId="7" applyFont="1" applyFill="1" applyBorder="1"/>
    <xf numFmtId="40" fontId="0" fillId="0" borderId="0" xfId="5" applyNumberFormat="1" applyFont="1" applyFill="1" applyBorder="1"/>
    <xf numFmtId="164" fontId="0" fillId="0" borderId="0" xfId="5" applyNumberFormat="1" applyFont="1" applyFill="1" applyBorder="1" applyAlignment="1">
      <alignment horizontal="left" vertical="top"/>
    </xf>
    <xf numFmtId="9" fontId="0" fillId="0" borderId="0" xfId="7" applyFont="1" applyFill="1" applyBorder="1"/>
    <xf numFmtId="165" fontId="0" fillId="0" borderId="0" xfId="5" applyNumberFormat="1" applyFont="1" applyFill="1" applyBorder="1" applyAlignment="1">
      <alignment horizontal="left" vertical="top"/>
    </xf>
    <xf numFmtId="10" fontId="0" fillId="0" borderId="0" xfId="7" applyNumberFormat="1" applyFont="1" applyFill="1" applyBorder="1"/>
    <xf numFmtId="0" fontId="22" fillId="25" borderId="8" xfId="0" applyFont="1" applyFill="1" applyBorder="1"/>
    <xf numFmtId="0" fontId="22" fillId="25" borderId="6" xfId="0" applyFont="1" applyFill="1" applyBorder="1"/>
    <xf numFmtId="0" fontId="0" fillId="26" borderId="8" xfId="0" applyFill="1" applyBorder="1"/>
    <xf numFmtId="0" fontId="0" fillId="26" borderId="10" xfId="0" applyFill="1" applyBorder="1"/>
    <xf numFmtId="40" fontId="0" fillId="26" borderId="10" xfId="0" applyNumberFormat="1" applyFill="1" applyBorder="1"/>
    <xf numFmtId="0" fontId="29" fillId="26" borderId="8" xfId="0" applyFont="1" applyFill="1" applyBorder="1"/>
    <xf numFmtId="0" fontId="0" fillId="26" borderId="8" xfId="0" applyFill="1" applyBorder="1" applyAlignment="1">
      <alignment horizontal="left" vertical="top" wrapText="1"/>
    </xf>
    <xf numFmtId="0" fontId="30" fillId="3" borderId="18" xfId="0" applyFont="1" applyFill="1" applyBorder="1" applyAlignment="1">
      <alignment vertical="top" wrapText="1"/>
    </xf>
    <xf numFmtId="3" fontId="0" fillId="3" borderId="18" xfId="0" applyNumberFormat="1" applyFill="1" applyBorder="1" applyAlignment="1">
      <alignment vertical="top" wrapText="1"/>
    </xf>
    <xf numFmtId="0" fontId="31" fillId="26" borderId="9" xfId="0" applyFont="1" applyFill="1" applyBorder="1" applyAlignment="1">
      <alignment vertical="top" wrapText="1"/>
    </xf>
    <xf numFmtId="0" fontId="32" fillId="3" borderId="18" xfId="0" applyFont="1" applyFill="1" applyBorder="1"/>
    <xf numFmtId="40" fontId="0" fillId="3" borderId="18" xfId="0" applyNumberFormat="1" applyFill="1" applyBorder="1"/>
    <xf numFmtId="0" fontId="31" fillId="3" borderId="9" xfId="0" applyFont="1" applyFill="1" applyBorder="1" applyAlignment="1">
      <alignment vertical="top" wrapText="1"/>
    </xf>
    <xf numFmtId="0" fontId="33" fillId="3" borderId="9" xfId="0" applyFont="1" applyFill="1" applyBorder="1" applyAlignment="1">
      <alignment vertical="top" wrapText="1"/>
    </xf>
    <xf numFmtId="0" fontId="0" fillId="26" borderId="8" xfId="0" applyFill="1" applyBorder="1" applyAlignment="1">
      <alignment horizontal="left" vertical="top"/>
    </xf>
    <xf numFmtId="38" fontId="0" fillId="27" borderId="8" xfId="0" applyNumberFormat="1" applyFill="1" applyBorder="1" applyAlignment="1">
      <alignment vertical="top"/>
    </xf>
    <xf numFmtId="0" fontId="22" fillId="25" borderId="6" xfId="0" applyFont="1" applyFill="1" applyBorder="1" applyAlignment="1">
      <alignment wrapText="1"/>
    </xf>
    <xf numFmtId="0" fontId="1" fillId="28" borderId="0" xfId="0" applyFont="1" applyFill="1"/>
    <xf numFmtId="0" fontId="28" fillId="29" borderId="19" xfId="0" applyFont="1" applyFill="1" applyBorder="1" applyAlignment="1">
      <alignment horizontal="justify" vertical="center" wrapText="1"/>
    </xf>
    <xf numFmtId="0" fontId="28" fillId="29" borderId="20" xfId="0" applyFont="1" applyFill="1" applyBorder="1" applyAlignment="1">
      <alignment horizontal="center" vertical="center" wrapText="1"/>
    </xf>
    <xf numFmtId="0" fontId="11" fillId="0" borderId="21" xfId="0" applyFont="1" applyBorder="1" applyAlignment="1">
      <alignment horizontal="justify" vertical="center" wrapText="1"/>
    </xf>
    <xf numFmtId="6" fontId="11" fillId="0" borderId="22" xfId="0" applyNumberFormat="1" applyFont="1" applyBorder="1" applyAlignment="1">
      <alignment horizontal="center" vertical="center" wrapText="1"/>
    </xf>
    <xf numFmtId="3" fontId="0" fillId="3" borderId="18" xfId="0" applyNumberFormat="1" applyFill="1" applyBorder="1" applyAlignment="1">
      <alignment horizontal="center" vertical="top" wrapText="1"/>
    </xf>
    <xf numFmtId="0" fontId="34" fillId="30" borderId="7" xfId="0" applyFont="1" applyFill="1" applyBorder="1" applyAlignment="1">
      <alignment horizontal="center" wrapText="1"/>
    </xf>
    <xf numFmtId="0" fontId="11" fillId="0" borderId="23" xfId="0" applyFont="1" applyBorder="1" applyAlignment="1">
      <alignment vertical="center" wrapText="1"/>
    </xf>
    <xf numFmtId="6" fontId="11" fillId="0" borderId="23" xfId="0" applyNumberFormat="1" applyFont="1" applyBorder="1" applyAlignment="1">
      <alignment horizontal="center" vertical="center" wrapText="1"/>
    </xf>
    <xf numFmtId="6" fontId="0" fillId="0" borderId="0" xfId="0" applyNumberFormat="1"/>
    <xf numFmtId="0" fontId="0" fillId="3" borderId="0" xfId="0" applyFill="1"/>
    <xf numFmtId="0" fontId="1" fillId="28" borderId="0" xfId="0" applyFont="1" applyFill="1" applyAlignment="1">
      <alignment wrapText="1"/>
    </xf>
    <xf numFmtId="17" fontId="1" fillId="0" borderId="0" xfId="0" applyNumberFormat="1" applyFont="1" applyAlignment="1">
      <alignment horizontal="center"/>
    </xf>
    <xf numFmtId="0" fontId="36" fillId="0" borderId="0" xfId="0" applyFont="1"/>
    <xf numFmtId="0" fontId="1" fillId="0" borderId="16" xfId="0" applyFont="1" applyBorder="1"/>
    <xf numFmtId="38" fontId="1" fillId="4" borderId="16" xfId="0" applyNumberFormat="1" applyFont="1" applyFill="1" applyBorder="1"/>
    <xf numFmtId="166" fontId="0" fillId="0" borderId="0" xfId="0" applyNumberFormat="1"/>
    <xf numFmtId="0" fontId="22" fillId="0" borderId="0" xfId="14" applyFont="1"/>
    <xf numFmtId="0" fontId="37" fillId="0" borderId="0" xfId="14"/>
    <xf numFmtId="0" fontId="22" fillId="25" borderId="27" xfId="15" applyFont="1" applyFill="1" applyBorder="1" applyProtection="1">
      <protection locked="0"/>
    </xf>
    <xf numFmtId="0" fontId="39" fillId="25" borderId="0" xfId="15" applyFont="1" applyFill="1"/>
    <xf numFmtId="0" fontId="39" fillId="25" borderId="28" xfId="15" applyFont="1" applyFill="1" applyBorder="1"/>
    <xf numFmtId="2" fontId="40" fillId="31" borderId="0" xfId="15" applyNumberFormat="1" applyFont="1" applyAlignment="1">
      <alignment horizontal="left"/>
    </xf>
    <xf numFmtId="0" fontId="41" fillId="31" borderId="0" xfId="15" applyFont="1" applyProtection="1">
      <protection locked="0"/>
    </xf>
    <xf numFmtId="0" fontId="37" fillId="31" borderId="0" xfId="15"/>
    <xf numFmtId="0" fontId="40" fillId="31" borderId="0" xfId="15" applyFont="1"/>
    <xf numFmtId="0" fontId="42" fillId="25" borderId="31" xfId="15" applyFont="1" applyFill="1" applyBorder="1"/>
    <xf numFmtId="0" fontId="42" fillId="25" borderId="11" xfId="15" applyFont="1" applyFill="1" applyBorder="1"/>
    <xf numFmtId="0" fontId="42" fillId="31" borderId="0" xfId="15" applyFont="1"/>
    <xf numFmtId="0" fontId="43" fillId="0" borderId="0" xfId="14" applyFont="1"/>
    <xf numFmtId="0" fontId="44" fillId="0" borderId="0" xfId="14" applyFont="1"/>
    <xf numFmtId="0" fontId="22" fillId="33" borderId="17" xfId="19" applyFont="1" applyFill="1" applyBorder="1"/>
    <xf numFmtId="0" fontId="21" fillId="33" borderId="32" xfId="19" applyFont="1" applyFill="1" applyBorder="1"/>
    <xf numFmtId="0" fontId="21" fillId="33" borderId="13" xfId="19" applyFont="1" applyFill="1" applyBorder="1"/>
    <xf numFmtId="0" fontId="21" fillId="33" borderId="12" xfId="19" applyFont="1" applyFill="1" applyBorder="1" applyAlignment="1">
      <alignment horizontal="left" vertical="center" wrapText="1"/>
    </xf>
    <xf numFmtId="0" fontId="21" fillId="33" borderId="0" xfId="19" applyFont="1" applyFill="1" applyAlignment="1">
      <alignment horizontal="left" vertical="center" wrapText="1"/>
    </xf>
    <xf numFmtId="0" fontId="21" fillId="33" borderId="33" xfId="19" applyFont="1" applyFill="1" applyBorder="1" applyAlignment="1">
      <alignment horizontal="left" vertical="center" wrapText="1"/>
    </xf>
    <xf numFmtId="0" fontId="21" fillId="33" borderId="15" xfId="19" applyFont="1" applyFill="1" applyBorder="1" applyAlignment="1">
      <alignment horizontal="left" vertical="center" wrapText="1"/>
    </xf>
    <xf numFmtId="0" fontId="21" fillId="33" borderId="16" xfId="19" applyFont="1" applyFill="1" applyBorder="1" applyAlignment="1">
      <alignment horizontal="left" vertical="center" wrapText="1"/>
    </xf>
    <xf numFmtId="0" fontId="21" fillId="33" borderId="14" xfId="19" applyFont="1" applyFill="1" applyBorder="1" applyAlignment="1">
      <alignment horizontal="left" vertical="center" wrapText="1"/>
    </xf>
    <xf numFmtId="0" fontId="22" fillId="25" borderId="8" xfId="14" applyFont="1" applyFill="1" applyBorder="1"/>
    <xf numFmtId="0" fontId="22" fillId="25" borderId="6" xfId="14" applyFont="1" applyFill="1" applyBorder="1"/>
    <xf numFmtId="0" fontId="37" fillId="26" borderId="8" xfId="14" applyFill="1" applyBorder="1"/>
    <xf numFmtId="0" fontId="37" fillId="0" borderId="16" xfId="14" applyBorder="1"/>
    <xf numFmtId="0" fontId="37" fillId="0" borderId="14" xfId="14" applyBorder="1"/>
    <xf numFmtId="0" fontId="37" fillId="0" borderId="0" xfId="14" applyAlignment="1">
      <alignment horizontal="left" vertical="justify"/>
    </xf>
    <xf numFmtId="14" fontId="37" fillId="0" borderId="0" xfId="14" applyNumberFormat="1"/>
    <xf numFmtId="0" fontId="22" fillId="25" borderId="9" xfId="14" applyFont="1" applyFill="1" applyBorder="1" applyAlignment="1">
      <alignment horizontal="center" wrapText="1"/>
    </xf>
    <xf numFmtId="0" fontId="22" fillId="25" borderId="8" xfId="14" applyFont="1" applyFill="1" applyBorder="1" applyAlignment="1">
      <alignment horizontal="center" wrapText="1"/>
    </xf>
    <xf numFmtId="0" fontId="22" fillId="25" borderId="8" xfId="14" applyFont="1" applyFill="1" applyBorder="1" applyAlignment="1">
      <alignment horizontal="center"/>
    </xf>
    <xf numFmtId="0" fontId="37" fillId="0" borderId="8" xfId="14" applyBorder="1"/>
    <xf numFmtId="0" fontId="22" fillId="25" borderId="8" xfId="14" applyFont="1" applyFill="1" applyBorder="1" applyAlignment="1">
      <alignment horizontal="left"/>
    </xf>
    <xf numFmtId="40" fontId="37" fillId="26" borderId="8" xfId="14" applyNumberFormat="1" applyFill="1" applyBorder="1"/>
    <xf numFmtId="40" fontId="37" fillId="33" borderId="8" xfId="14" applyNumberFormat="1" applyFill="1" applyBorder="1"/>
    <xf numFmtId="40" fontId="37" fillId="0" borderId="0" xfId="14" applyNumberFormat="1"/>
    <xf numFmtId="40" fontId="37" fillId="0" borderId="8" xfId="14" applyNumberFormat="1" applyBorder="1"/>
    <xf numFmtId="0" fontId="45" fillId="25" borderId="8" xfId="14" applyFont="1" applyFill="1" applyBorder="1" applyAlignment="1">
      <alignment horizontal="left"/>
    </xf>
    <xf numFmtId="40" fontId="37" fillId="0" borderId="12" xfId="14" applyNumberFormat="1" applyBorder="1"/>
    <xf numFmtId="40" fontId="22" fillId="25" borderId="8" xfId="14" applyNumberFormat="1" applyFont="1" applyFill="1" applyBorder="1" applyAlignment="1">
      <alignment horizontal="left"/>
    </xf>
    <xf numFmtId="40" fontId="21" fillId="33" borderId="32" xfId="19" applyNumberFormat="1" applyFont="1" applyFill="1" applyBorder="1"/>
    <xf numFmtId="40" fontId="21" fillId="33" borderId="13" xfId="19" applyNumberFormat="1" applyFont="1" applyFill="1" applyBorder="1"/>
    <xf numFmtId="38" fontId="37" fillId="0" borderId="0" xfId="14" applyNumberFormat="1"/>
    <xf numFmtId="40" fontId="0" fillId="26" borderId="10" xfId="0" applyNumberFormat="1" applyFill="1" applyBorder="1" applyAlignment="1">
      <alignment horizontal="center"/>
    </xf>
    <xf numFmtId="38" fontId="0" fillId="27" borderId="8" xfId="0" applyNumberFormat="1" applyFill="1" applyBorder="1" applyAlignment="1">
      <alignment horizontal="center" vertical="top"/>
    </xf>
    <xf numFmtId="0" fontId="1" fillId="2" borderId="0" xfId="0" applyFont="1" applyFill="1"/>
    <xf numFmtId="38" fontId="1" fillId="2" borderId="16" xfId="0" applyNumberFormat="1" applyFont="1" applyFill="1" applyBorder="1"/>
    <xf numFmtId="40" fontId="0" fillId="2" borderId="0" xfId="0" applyNumberFormat="1" applyFill="1"/>
    <xf numFmtId="0" fontId="0" fillId="2" borderId="0" xfId="0" applyFill="1"/>
    <xf numFmtId="0" fontId="1" fillId="0" borderId="0" xfId="12" applyFont="1" applyAlignment="1">
      <alignment wrapText="1"/>
    </xf>
    <xf numFmtId="168" fontId="9" fillId="3" borderId="0" xfId="12" applyNumberFormat="1" applyFill="1"/>
    <xf numFmtId="0" fontId="1" fillId="34" borderId="0" xfId="0" applyFont="1" applyFill="1"/>
    <xf numFmtId="0" fontId="1" fillId="34" borderId="0" xfId="0" applyFont="1" applyFill="1" applyAlignment="1">
      <alignment wrapText="1"/>
    </xf>
    <xf numFmtId="40" fontId="46" fillId="0" borderId="0" xfId="0" applyNumberFormat="1" applyFont="1" applyAlignment="1">
      <alignment wrapText="1"/>
    </xf>
    <xf numFmtId="40" fontId="20" fillId="3" borderId="0" xfId="0" applyNumberFormat="1" applyFont="1" applyFill="1"/>
    <xf numFmtId="40" fontId="47" fillId="3" borderId="0" xfId="0" applyNumberFormat="1" applyFont="1" applyFill="1"/>
    <xf numFmtId="0" fontId="21" fillId="0" borderId="0" xfId="14" applyFont="1"/>
    <xf numFmtId="0" fontId="1" fillId="0" borderId="0" xfId="12" applyFont="1"/>
    <xf numFmtId="0" fontId="1" fillId="8" borderId="0" xfId="12" applyFont="1" applyFill="1" applyAlignment="1">
      <alignment horizontal="center"/>
    </xf>
    <xf numFmtId="0" fontId="1" fillId="8" borderId="0" xfId="12" applyFont="1" applyFill="1" applyAlignment="1">
      <alignment horizontal="center" wrapText="1"/>
    </xf>
    <xf numFmtId="0" fontId="1" fillId="0" borderId="0" xfId="8" applyFont="1"/>
    <xf numFmtId="17" fontId="4" fillId="8" borderId="0" xfId="8" applyNumberFormat="1" applyFont="1" applyFill="1" applyAlignment="1">
      <alignment horizontal="center"/>
    </xf>
    <xf numFmtId="43" fontId="4" fillId="0" borderId="0" xfId="8" applyNumberFormat="1" applyFont="1"/>
    <xf numFmtId="0" fontId="1" fillId="8" borderId="0" xfId="10" applyFont="1" applyFill="1"/>
    <xf numFmtId="38" fontId="1" fillId="8" borderId="0" xfId="10" applyNumberFormat="1" applyFont="1" applyFill="1"/>
    <xf numFmtId="14" fontId="1" fillId="8" borderId="0" xfId="10" applyNumberFormat="1" applyFont="1" applyFill="1"/>
    <xf numFmtId="1" fontId="22" fillId="26" borderId="8" xfId="14" applyNumberFormat="1" applyFont="1" applyFill="1" applyBorder="1"/>
    <xf numFmtId="0" fontId="50" fillId="23" borderId="1" xfId="0" applyFont="1" applyFill="1" applyBorder="1" applyAlignment="1">
      <alignment vertical="center"/>
    </xf>
    <xf numFmtId="0" fontId="50" fillId="23" borderId="2" xfId="0" applyFont="1" applyFill="1" applyBorder="1" applyAlignment="1">
      <alignment horizontal="right" vertical="center"/>
    </xf>
    <xf numFmtId="0" fontId="50" fillId="23" borderId="2" xfId="0" applyFont="1" applyFill="1" applyBorder="1" applyAlignment="1">
      <alignment horizontal="center" vertical="center"/>
    </xf>
    <xf numFmtId="0" fontId="51" fillId="0" borderId="0" xfId="0" applyFont="1"/>
    <xf numFmtId="0" fontId="50" fillId="24" borderId="4" xfId="0" applyFont="1" applyFill="1" applyBorder="1" applyAlignment="1">
      <alignment horizontal="right" vertical="center"/>
    </xf>
    <xf numFmtId="38" fontId="3" fillId="0" borderId="4" xfId="0" applyNumberFormat="1" applyFont="1" applyBorder="1" applyAlignment="1">
      <alignment horizontal="right" vertical="center"/>
    </xf>
    <xf numFmtId="38" fontId="24" fillId="0" borderId="4" xfId="0" applyNumberFormat="1" applyFont="1" applyBorder="1" applyAlignment="1">
      <alignment horizontal="right" vertical="center"/>
    </xf>
    <xf numFmtId="38" fontId="50" fillId="24" borderId="4" xfId="0" applyNumberFormat="1" applyFont="1" applyFill="1" applyBorder="1" applyAlignment="1">
      <alignment horizontal="right" vertical="center"/>
    </xf>
    <xf numFmtId="38" fontId="50" fillId="24" borderId="4" xfId="5" applyNumberFormat="1" applyFont="1" applyFill="1" applyBorder="1" applyAlignment="1">
      <alignment horizontal="right" vertical="center"/>
    </xf>
    <xf numFmtId="38" fontId="51" fillId="0" borderId="0" xfId="0" applyNumberFormat="1" applyFont="1"/>
    <xf numFmtId="0" fontId="1" fillId="8" borderId="0" xfId="0" applyFont="1" applyFill="1" applyAlignment="1">
      <alignment horizontal="center" wrapText="1"/>
    </xf>
    <xf numFmtId="0" fontId="3" fillId="0" borderId="20" xfId="0" applyFont="1" applyBorder="1" applyAlignment="1">
      <alignment horizontal="left" vertical="center" wrapText="1"/>
    </xf>
    <xf numFmtId="0" fontId="3" fillId="0" borderId="22" xfId="0" applyFont="1" applyBorder="1" applyAlignment="1">
      <alignment horizontal="left" vertical="center" wrapText="1"/>
    </xf>
    <xf numFmtId="0" fontId="52" fillId="24" borderId="3" xfId="0" applyFont="1" applyFill="1" applyBorder="1" applyAlignment="1">
      <alignment vertical="center"/>
    </xf>
    <xf numFmtId="0" fontId="46" fillId="0" borderId="0" xfId="0" applyFont="1"/>
    <xf numFmtId="0" fontId="0" fillId="3" borderId="8" xfId="0" applyFill="1" applyBorder="1" applyAlignment="1">
      <alignment horizontal="left" vertical="top" wrapText="1"/>
    </xf>
    <xf numFmtId="3" fontId="0" fillId="3" borderId="18" xfId="0" applyNumberFormat="1" applyFill="1" applyBorder="1" applyAlignment="1">
      <alignment horizontal="right" vertical="top" wrapText="1"/>
    </xf>
    <xf numFmtId="0" fontId="29" fillId="3" borderId="9" xfId="0" applyFont="1" applyFill="1" applyBorder="1"/>
    <xf numFmtId="40" fontId="0" fillId="3" borderId="18" xfId="0" applyNumberFormat="1" applyFill="1" applyBorder="1" applyAlignment="1">
      <alignment horizontal="center"/>
    </xf>
    <xf numFmtId="17" fontId="13" fillId="12" borderId="6" xfId="0" applyNumberFormat="1" applyFont="1" applyFill="1" applyBorder="1" applyAlignment="1">
      <alignment wrapText="1"/>
    </xf>
    <xf numFmtId="17" fontId="17" fillId="12" borderId="6" xfId="0" applyNumberFormat="1" applyFont="1" applyFill="1" applyBorder="1" applyAlignment="1">
      <alignment wrapText="1"/>
    </xf>
    <xf numFmtId="9" fontId="1" fillId="0" borderId="0" xfId="7" applyFont="1" applyBorder="1" applyAlignment="1">
      <alignment horizontal="center"/>
    </xf>
    <xf numFmtId="0" fontId="0" fillId="6" borderId="0" xfId="0" applyFill="1"/>
    <xf numFmtId="10" fontId="1" fillId="0" borderId="0" xfId="7" applyNumberFormat="1" applyFont="1" applyFill="1" applyBorder="1" applyAlignment="1">
      <alignment horizontal="center"/>
    </xf>
    <xf numFmtId="169" fontId="0" fillId="0" borderId="0" xfId="0" applyNumberFormat="1" applyAlignment="1">
      <alignment horizontal="center"/>
    </xf>
    <xf numFmtId="169" fontId="0" fillId="0" borderId="0" xfId="0" applyNumberFormat="1"/>
    <xf numFmtId="0" fontId="49" fillId="0" borderId="0" xfId="0" applyFont="1"/>
    <xf numFmtId="0" fontId="1" fillId="0" borderId="0" xfId="0" applyFont="1" applyAlignment="1">
      <alignment horizontal="right" wrapText="1"/>
    </xf>
    <xf numFmtId="169" fontId="0" fillId="0" borderId="0" xfId="0" applyNumberFormat="1" applyAlignment="1">
      <alignment horizontal="right"/>
    </xf>
    <xf numFmtId="10" fontId="0" fillId="0" borderId="0" xfId="7" applyNumberFormat="1" applyFont="1" applyFill="1" applyBorder="1" applyAlignment="1">
      <alignment horizontal="right"/>
    </xf>
    <xf numFmtId="3" fontId="0" fillId="0" borderId="0" xfId="0" applyNumberFormat="1" applyAlignment="1">
      <alignment horizontal="right"/>
    </xf>
    <xf numFmtId="0" fontId="48" fillId="0" borderId="0" xfId="0" applyFont="1"/>
    <xf numFmtId="169" fontId="0" fillId="0" borderId="0" xfId="0" applyNumberFormat="1" applyAlignment="1">
      <alignment horizontal="left" indent="1"/>
    </xf>
    <xf numFmtId="0" fontId="0" fillId="0" borderId="0" xfId="0" applyAlignment="1">
      <alignment horizontal="left"/>
    </xf>
    <xf numFmtId="3" fontId="0" fillId="0" borderId="0" xfId="0" applyNumberFormat="1" applyAlignment="1">
      <alignment horizontal="center"/>
    </xf>
    <xf numFmtId="0" fontId="1" fillId="0" borderId="0" xfId="0" applyFont="1" applyAlignment="1">
      <alignment horizontal="left"/>
    </xf>
    <xf numFmtId="170" fontId="1" fillId="0" borderId="0" xfId="0" applyNumberFormat="1" applyFont="1" applyAlignment="1">
      <alignment horizontal="center"/>
    </xf>
    <xf numFmtId="10" fontId="0" fillId="0" borderId="0" xfId="7" applyNumberFormat="1" applyFont="1" applyFill="1" applyBorder="1" applyAlignment="1">
      <alignment horizontal="center"/>
    </xf>
    <xf numFmtId="169" fontId="1" fillId="0" borderId="0" xfId="0" applyNumberFormat="1" applyFont="1" applyAlignment="1">
      <alignment horizontal="center"/>
    </xf>
    <xf numFmtId="169" fontId="1" fillId="0" borderId="0" xfId="0" applyNumberFormat="1" applyFont="1"/>
    <xf numFmtId="0" fontId="53" fillId="0" borderId="0" xfId="0" applyFont="1"/>
    <xf numFmtId="38" fontId="0" fillId="2" borderId="0" xfId="0" applyNumberFormat="1" applyFill="1"/>
    <xf numFmtId="14" fontId="42" fillId="26" borderId="11" xfId="15" applyNumberFormat="1" applyFont="1" applyFill="1" applyBorder="1"/>
    <xf numFmtId="0" fontId="37" fillId="26" borderId="11" xfId="18" applyFill="1" applyBorder="1"/>
    <xf numFmtId="0" fontId="37" fillId="26" borderId="9" xfId="18" applyFill="1" applyBorder="1"/>
    <xf numFmtId="0" fontId="38" fillId="31" borderId="24" xfId="15" applyFont="1" applyBorder="1" applyProtection="1">
      <protection locked="0"/>
    </xf>
    <xf numFmtId="0" fontId="37" fillId="31" borderId="25" xfId="15" applyBorder="1"/>
    <xf numFmtId="0" fontId="37" fillId="31" borderId="26" xfId="15" applyBorder="1"/>
    <xf numFmtId="167" fontId="22" fillId="26" borderId="27" xfId="16" applyFont="1" applyFill="1" applyBorder="1" applyAlignment="1">
      <alignment horizontal="left"/>
      <protection locked="0"/>
    </xf>
    <xf numFmtId="0" fontId="37" fillId="26" borderId="0" xfId="15" applyFill="1"/>
    <xf numFmtId="0" fontId="37" fillId="26" borderId="28" xfId="15" applyFill="1" applyBorder="1"/>
    <xf numFmtId="167" fontId="22" fillId="33" borderId="29" xfId="17" applyFont="1" applyBorder="1" applyAlignment="1">
      <alignment horizontal="left"/>
    </xf>
    <xf numFmtId="0" fontId="37" fillId="31" borderId="30" xfId="15" applyBorder="1"/>
    <xf numFmtId="0" fontId="37" fillId="31" borderId="22" xfId="15" applyBorder="1"/>
    <xf numFmtId="0" fontId="42" fillId="26" borderId="11" xfId="15" applyFont="1" applyFill="1" applyBorder="1"/>
    <xf numFmtId="0" fontId="37" fillId="26" borderId="11" xfId="15" applyFill="1" applyBorder="1"/>
    <xf numFmtId="0" fontId="37" fillId="26" borderId="9" xfId="15" applyFill="1" applyBorder="1"/>
    <xf numFmtId="0" fontId="42" fillId="0" borderId="0" xfId="15" applyFont="1" applyFill="1"/>
    <xf numFmtId="0" fontId="37" fillId="0" borderId="0" xfId="18" applyFill="1"/>
    <xf numFmtId="0" fontId="21" fillId="33" borderId="12" xfId="19" applyFont="1" applyFill="1" applyBorder="1" applyAlignment="1">
      <alignment horizontal="left" vertical="center" wrapText="1"/>
    </xf>
    <xf numFmtId="0" fontId="21" fillId="33" borderId="0" xfId="19" applyFont="1" applyFill="1" applyAlignment="1">
      <alignment horizontal="left" vertical="center" wrapText="1"/>
    </xf>
    <xf numFmtId="0" fontId="21" fillId="33" borderId="33" xfId="19" applyFont="1" applyFill="1" applyBorder="1" applyAlignment="1">
      <alignment horizontal="left" vertical="center" wrapText="1"/>
    </xf>
    <xf numFmtId="0" fontId="22" fillId="33" borderId="12" xfId="19" applyFont="1" applyFill="1" applyBorder="1" applyAlignment="1">
      <alignment horizontal="left" vertical="center" wrapText="1"/>
    </xf>
    <xf numFmtId="0" fontId="22" fillId="33" borderId="17" xfId="14" applyFont="1" applyFill="1" applyBorder="1" applyAlignment="1">
      <alignment horizontal="left" vertical="justify" wrapText="1"/>
    </xf>
    <xf numFmtId="0" fontId="37" fillId="33" borderId="32" xfId="14" applyFill="1" applyBorder="1"/>
    <xf numFmtId="0" fontId="37" fillId="33" borderId="13" xfId="14" applyFill="1" applyBorder="1"/>
    <xf numFmtId="0" fontId="37" fillId="33" borderId="12" xfId="14" applyFill="1" applyBorder="1"/>
    <xf numFmtId="0" fontId="37" fillId="33" borderId="0" xfId="14" applyFill="1"/>
    <xf numFmtId="0" fontId="37" fillId="33" borderId="33" xfId="14" applyFill="1" applyBorder="1"/>
    <xf numFmtId="0" fontId="37" fillId="0" borderId="15" xfId="14" applyBorder="1"/>
    <xf numFmtId="0" fontId="37" fillId="0" borderId="16" xfId="14" applyBorder="1"/>
    <xf numFmtId="0" fontId="37" fillId="0" borderId="14" xfId="14" applyBorder="1"/>
    <xf numFmtId="0" fontId="22" fillId="0" borderId="16" xfId="14" applyFont="1" applyBorder="1"/>
    <xf numFmtId="0" fontId="22" fillId="25" borderId="8" xfId="14" applyFont="1" applyFill="1" applyBorder="1" applyAlignment="1">
      <alignment wrapText="1"/>
    </xf>
    <xf numFmtId="40" fontId="1" fillId="0" borderId="0" xfId="0" applyNumberFormat="1" applyFont="1" applyAlignment="1">
      <alignment horizontal="center"/>
    </xf>
    <xf numFmtId="14" fontId="1" fillId="0" borderId="12" xfId="0" applyNumberFormat="1" applyFont="1" applyBorder="1" applyAlignment="1">
      <alignment horizontal="center" vertical="top"/>
    </xf>
    <xf numFmtId="14" fontId="1" fillId="0" borderId="0" xfId="0" applyNumberFormat="1" applyFont="1" applyAlignment="1">
      <alignment horizontal="center" vertical="top"/>
    </xf>
    <xf numFmtId="40" fontId="1" fillId="0" borderId="0" xfId="0" applyNumberFormat="1" applyFont="1" applyAlignment="1">
      <alignment horizontal="center" wrapText="1"/>
    </xf>
    <xf numFmtId="40" fontId="1" fillId="0" borderId="33" xfId="0" applyNumberFormat="1" applyFont="1" applyBorder="1" applyAlignment="1">
      <alignment horizontal="center" wrapText="1"/>
    </xf>
    <xf numFmtId="0" fontId="1" fillId="0" borderId="16" xfId="0" applyFont="1" applyBorder="1" applyAlignment="1">
      <alignment horizontal="center"/>
    </xf>
  </cellXfs>
  <cellStyles count="20">
    <cellStyle name="AutoPop" xfId="1" xr:uid="{6706EAD4-BB75-4E6F-89FB-904DDFCDFBEE}"/>
    <cellStyle name="Blockout" xfId="17" xr:uid="{978264BE-0511-4E37-9AB3-FCA70DFF8D10}"/>
    <cellStyle name="Comma" xfId="5" builtinId="3"/>
    <cellStyle name="Comma 2" xfId="9" xr:uid="{D739A432-ACE5-4109-B2D2-13F484E65D40}"/>
    <cellStyle name="Currency" xfId="6" builtinId="4"/>
    <cellStyle name="Hardcoded" xfId="4" xr:uid="{A25BA68C-1BBA-4528-9487-388E7FB0E82D}"/>
    <cellStyle name="Input1" xfId="16" xr:uid="{4C164057-25E5-413F-B447-2E58CB8EA7FF}"/>
    <cellStyle name="Normal" xfId="0" builtinId="0"/>
    <cellStyle name="Normal 2" xfId="11" xr:uid="{F43E6910-4AFC-4DD7-90EE-C4288FDA1F9F}"/>
    <cellStyle name="Normal 2 2" xfId="12" xr:uid="{F3324DF3-DDEB-4068-B926-89A66A90E7E8}"/>
    <cellStyle name="Normal 3" xfId="8" xr:uid="{90EEB6A0-2A27-4C35-AA5A-1DC0A66C7ED3}"/>
    <cellStyle name="Normal 4" xfId="10" xr:uid="{7EB6D74F-3359-4440-AB3A-F020A2D10CC6}"/>
    <cellStyle name="Normal 5" xfId="14" xr:uid="{FC650439-2635-4B85-81F2-1F10F9434ADD}"/>
    <cellStyle name="Normal_2010 06 22 - AA - Scheme Templates for data collection" xfId="18" xr:uid="{9DD4D5EA-A60F-40E5-9437-9666456B3F4D}"/>
    <cellStyle name="Normal_2010 06 22 - IE - Scheme Template for data collection" xfId="15" xr:uid="{FB6ADD99-6F29-4683-BCD0-4BF91E480C0F}"/>
    <cellStyle name="Normal_2010 07 28 - AA - Template for data collection" xfId="19" xr:uid="{B9B13E36-7651-42FD-ADE3-B42EC741E3CB}"/>
    <cellStyle name="Percent" xfId="7" builtinId="5"/>
    <cellStyle name="Percent 2" xfId="13" xr:uid="{5DA95DC0-E999-4DE3-BA8A-C19E61C6B747}"/>
    <cellStyle name="Sub-H 1" xfId="2" xr:uid="{74BB9615-A609-4A8D-9D42-C66CA998B413}"/>
    <cellStyle name="Sub-H 2" xfId="3" xr:uid="{2708CDA6-97D2-4270-9AC1-A21575F53023}"/>
  </cellStyles>
  <dxfs count="0"/>
  <tableStyles count="0" defaultTableStyle="TableStyleMedium2" defaultPivotStyle="PivotStyleLight16"/>
  <colors>
    <mruColors>
      <color rgb="FF66FFFF"/>
      <color rgb="FF94FD3D"/>
      <color rgb="FF99FF99"/>
      <color rgb="FF99FF66"/>
      <color rgb="FFFFCCFF"/>
      <color rgb="FFFFFF99"/>
      <color rgb="FFFF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38100</xdr:rowOff>
    </xdr:from>
    <xdr:to>
      <xdr:col>5</xdr:col>
      <xdr:colOff>66675</xdr:colOff>
      <xdr:row>5</xdr:row>
      <xdr:rowOff>0</xdr:rowOff>
    </xdr:to>
    <xdr:pic>
      <xdr:nvPicPr>
        <xdr:cNvPr id="2" name="Picture 1">
          <a:extLst>
            <a:ext uri="{FF2B5EF4-FFF2-40B4-BE49-F238E27FC236}">
              <a16:creationId xmlns:a16="http://schemas.microsoft.com/office/drawing/2014/main" id="{3D0772A5-DED7-43FD-A887-205680177E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0"/>
          <a:ext cx="563245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95250</xdr:colOff>
      <xdr:row>2</xdr:row>
      <xdr:rowOff>114300</xdr:rowOff>
    </xdr:from>
    <xdr:to>
      <xdr:col>23</xdr:col>
      <xdr:colOff>171450</xdr:colOff>
      <xdr:row>18</xdr:row>
      <xdr:rowOff>107950</xdr:rowOff>
    </xdr:to>
    <xdr:pic>
      <xdr:nvPicPr>
        <xdr:cNvPr id="2" name="Picture 5">
          <a:extLst>
            <a:ext uri="{FF2B5EF4-FFF2-40B4-BE49-F238E27FC236}">
              <a16:creationId xmlns:a16="http://schemas.microsoft.com/office/drawing/2014/main" id="{EC20E0AF-DF7F-1E14-8D87-EC64506900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0" y="488950"/>
          <a:ext cx="8610600" cy="354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17</xdr:row>
      <xdr:rowOff>158750</xdr:rowOff>
    </xdr:from>
    <xdr:to>
      <xdr:col>9</xdr:col>
      <xdr:colOff>771883</xdr:colOff>
      <xdr:row>74</xdr:row>
      <xdr:rowOff>29108</xdr:rowOff>
    </xdr:to>
    <xdr:pic>
      <xdr:nvPicPr>
        <xdr:cNvPr id="2" name="Picture 1">
          <a:extLst>
            <a:ext uri="{FF2B5EF4-FFF2-40B4-BE49-F238E27FC236}">
              <a16:creationId xmlns:a16="http://schemas.microsoft.com/office/drawing/2014/main" id="{509CC974-1244-886F-4CAE-911889AC846D}"/>
            </a:ext>
          </a:extLst>
        </xdr:cNvPr>
        <xdr:cNvPicPr>
          <a:picLocks noChangeAspect="1"/>
        </xdr:cNvPicPr>
      </xdr:nvPicPr>
      <xdr:blipFill>
        <a:blip xmlns:r="http://schemas.openxmlformats.org/officeDocument/2006/relationships" r:embed="rId1"/>
        <a:stretch>
          <a:fillRect/>
        </a:stretch>
      </xdr:blipFill>
      <xdr:spPr>
        <a:xfrm>
          <a:off x="0" y="3289300"/>
          <a:ext cx="6959958" cy="103637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285750</xdr:colOff>
      <xdr:row>70</xdr:row>
      <xdr:rowOff>114300</xdr:rowOff>
    </xdr:to>
    <xdr:pic>
      <xdr:nvPicPr>
        <xdr:cNvPr id="2" name="Picture 1">
          <a:extLst>
            <a:ext uri="{FF2B5EF4-FFF2-40B4-BE49-F238E27FC236}">
              <a16:creationId xmlns:a16="http://schemas.microsoft.com/office/drawing/2014/main" id="{357FB3C5-2A9C-FA69-8E08-AB7BA50D80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429750" cy="130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Frohlich, Dane" id="{588ADD68-761A-4220-904D-888AD7AE61B2}" userId="S::Dane.Frohlich@origin.com.au::fa5dd848-13c3-450c-8373-97b2dfabcb3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P2" dT="2023-03-09T04:37:31.38" personId="{588ADD68-761A-4220-904D-888AD7AE61B2}" id="{EA0D9885-1CD2-481D-A81D-F98E208A643A}">
    <text>Jan TWp</text>
  </threadedComment>
  <threadedComment ref="BT2" dT="2023-03-09T04:37:31.38" personId="{588ADD68-761A-4220-904D-888AD7AE61B2}" id="{C7249C81-3862-422F-BF84-5A2C1A9909A1}">
    <text>Jan TWp</text>
  </threadedComment>
  <threadedComment ref="BX2" dT="2023-03-09T04:37:31.38" personId="{588ADD68-761A-4220-904D-888AD7AE61B2}" id="{E6E78629-F08C-4B92-8E85-74A772AC149E}">
    <text>Jan TWp</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50FD8-1D03-4378-9455-008C516C61EE}">
  <sheetPr>
    <pageSetUpPr fitToPage="1"/>
  </sheetPr>
  <dimension ref="A7:I24"/>
  <sheetViews>
    <sheetView workbookViewId="0">
      <selection activeCell="D30" sqref="D30"/>
    </sheetView>
  </sheetViews>
  <sheetFormatPr defaultColWidth="8.7265625" defaultRowHeight="12.5" x14ac:dyDescent="0.25"/>
  <cols>
    <col min="1" max="1" width="45.1796875" style="164" customWidth="1"/>
    <col min="2" max="2" width="8.7265625" style="164"/>
    <col min="3" max="3" width="13.81640625" style="164" customWidth="1"/>
    <col min="4" max="4" width="8.7265625" style="164"/>
    <col min="5" max="5" width="34.1796875" style="164" customWidth="1"/>
    <col min="6" max="16384" width="8.7265625" style="164"/>
  </cols>
  <sheetData>
    <row r="7" spans="1:9" ht="13" x14ac:dyDescent="0.3">
      <c r="A7" s="163" t="s">
        <v>141</v>
      </c>
    </row>
    <row r="9" spans="1:9" x14ac:dyDescent="0.25">
      <c r="A9" s="164" t="s">
        <v>142</v>
      </c>
    </row>
    <row r="10" spans="1:9" ht="13" thickBot="1" x14ac:dyDescent="0.3"/>
    <row r="11" spans="1:9" ht="12.75" customHeight="1" x14ac:dyDescent="0.35">
      <c r="A11" s="277" t="s">
        <v>143</v>
      </c>
      <c r="B11" s="278"/>
      <c r="C11" s="278"/>
      <c r="D11" s="278"/>
      <c r="E11" s="278"/>
      <c r="F11" s="278"/>
      <c r="G11" s="278"/>
      <c r="H11" s="278"/>
      <c r="I11" s="279"/>
    </row>
    <row r="12" spans="1:9" ht="13" x14ac:dyDescent="0.3">
      <c r="A12" s="165" t="s">
        <v>144</v>
      </c>
      <c r="B12" s="166"/>
      <c r="C12" s="166"/>
      <c r="D12" s="166"/>
      <c r="E12" s="166"/>
      <c r="F12" s="166"/>
      <c r="G12" s="166"/>
      <c r="H12" s="166"/>
      <c r="I12" s="167"/>
    </row>
    <row r="13" spans="1:9" ht="13" x14ac:dyDescent="0.3">
      <c r="A13" s="280" t="s">
        <v>145</v>
      </c>
      <c r="B13" s="281"/>
      <c r="C13" s="281"/>
      <c r="D13" s="281"/>
      <c r="E13" s="281"/>
      <c r="F13" s="281"/>
      <c r="G13" s="281"/>
      <c r="H13" s="281"/>
      <c r="I13" s="282"/>
    </row>
    <row r="14" spans="1:9" ht="13.5" thickBot="1" x14ac:dyDescent="0.35">
      <c r="A14" s="283" t="s">
        <v>146</v>
      </c>
      <c r="B14" s="284"/>
      <c r="C14" s="284"/>
      <c r="D14" s="284"/>
      <c r="E14" s="284"/>
      <c r="F14" s="284"/>
      <c r="G14" s="284"/>
      <c r="H14" s="284"/>
      <c r="I14" s="285"/>
    </row>
    <row r="16" spans="1:9" x14ac:dyDescent="0.25">
      <c r="A16" s="168" t="s">
        <v>147</v>
      </c>
      <c r="B16" s="169"/>
      <c r="C16" s="169"/>
      <c r="D16" s="169"/>
      <c r="E16" s="169"/>
      <c r="F16" s="169"/>
      <c r="G16" s="169"/>
      <c r="H16" s="170"/>
    </row>
    <row r="17" spans="1:8" x14ac:dyDescent="0.25">
      <c r="A17" s="171" t="s">
        <v>148</v>
      </c>
      <c r="B17" s="170"/>
      <c r="C17" s="170"/>
      <c r="D17" s="170"/>
      <c r="E17" s="170"/>
      <c r="F17" s="170"/>
      <c r="G17" s="170"/>
      <c r="H17" s="170"/>
    </row>
    <row r="18" spans="1:8" x14ac:dyDescent="0.25">
      <c r="A18" s="171" t="s">
        <v>149</v>
      </c>
      <c r="B18" s="170"/>
      <c r="C18" s="170"/>
      <c r="D18" s="170"/>
      <c r="E18" s="170"/>
      <c r="F18" s="170"/>
      <c r="G18" s="170"/>
      <c r="H18" s="170"/>
    </row>
    <row r="20" spans="1:8" ht="18" x14ac:dyDescent="0.4">
      <c r="A20" s="172" t="s">
        <v>150</v>
      </c>
      <c r="B20" s="173"/>
      <c r="C20" s="286" t="s">
        <v>151</v>
      </c>
      <c r="D20" s="287"/>
      <c r="E20" s="288"/>
    </row>
    <row r="21" spans="1:8" ht="18" x14ac:dyDescent="0.4">
      <c r="A21" s="174"/>
      <c r="B21" s="174"/>
      <c r="C21" s="170"/>
      <c r="D21" s="170"/>
      <c r="E21" s="170"/>
    </row>
    <row r="22" spans="1:8" ht="18" x14ac:dyDescent="0.4">
      <c r="A22" s="172" t="s">
        <v>152</v>
      </c>
      <c r="B22" s="173"/>
      <c r="C22" s="286">
        <v>33071052287</v>
      </c>
      <c r="D22" s="287"/>
      <c r="E22" s="288"/>
    </row>
    <row r="23" spans="1:8" ht="18" x14ac:dyDescent="0.4">
      <c r="A23" s="174"/>
      <c r="B23" s="174"/>
      <c r="C23" s="289"/>
      <c r="D23" s="290"/>
      <c r="E23" s="290"/>
    </row>
    <row r="24" spans="1:8" ht="18" x14ac:dyDescent="0.4">
      <c r="A24" s="172" t="s">
        <v>153</v>
      </c>
      <c r="B24" s="173"/>
      <c r="C24" s="274">
        <v>45020</v>
      </c>
      <c r="D24" s="275"/>
      <c r="E24" s="276"/>
    </row>
  </sheetData>
  <mergeCells count="7">
    <mergeCell ref="C24:E24"/>
    <mergeCell ref="A11:I11"/>
    <mergeCell ref="A13:I13"/>
    <mergeCell ref="A14:I14"/>
    <mergeCell ref="C20:E20"/>
    <mergeCell ref="C22:E22"/>
    <mergeCell ref="C23:E23"/>
  </mergeCells>
  <pageMargins left="0.75" right="0.75" top="1" bottom="1" header="0.5" footer="0.5"/>
  <pageSetup paperSize="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2AEF-6A96-463B-A139-298D75038287}">
  <dimension ref="A2:R38"/>
  <sheetViews>
    <sheetView zoomScale="85" zoomScaleNormal="85" workbookViewId="0">
      <selection activeCell="G19" sqref="G19"/>
    </sheetView>
  </sheetViews>
  <sheetFormatPr defaultRowHeight="14.5" x14ac:dyDescent="0.35"/>
  <cols>
    <col min="1" max="1" width="44.453125" customWidth="1"/>
    <col min="2" max="3" width="11.1796875" customWidth="1"/>
    <col min="4" max="4" width="11.54296875" customWidth="1"/>
    <col min="6" max="6" width="9.54296875" bestFit="1" customWidth="1"/>
    <col min="7" max="7" width="13.1796875" customWidth="1"/>
    <col min="9" max="9" width="13.54296875" customWidth="1"/>
    <col min="11" max="11" width="22.81640625" customWidth="1"/>
    <col min="12" max="12" width="14.81640625" bestFit="1" customWidth="1"/>
    <col min="13" max="13" width="7.453125" bestFit="1" customWidth="1"/>
    <col min="14" max="14" width="21.54296875" customWidth="1"/>
    <col min="15" max="15" width="5.54296875" bestFit="1" customWidth="1"/>
    <col min="16" max="16" width="8.1796875" bestFit="1" customWidth="1"/>
    <col min="17" max="17" width="8.26953125" bestFit="1" customWidth="1"/>
    <col min="18" max="18" width="7.453125" bestFit="1" customWidth="1"/>
    <col min="19" max="19" width="8.54296875" customWidth="1"/>
  </cols>
  <sheetData>
    <row r="2" spans="1:8" ht="15" thickBot="1" x14ac:dyDescent="0.4"/>
    <row r="3" spans="1:8" ht="15" thickBot="1" x14ac:dyDescent="0.4">
      <c r="A3" s="232" t="s">
        <v>96</v>
      </c>
      <c r="B3" s="233"/>
      <c r="C3" s="233" t="s">
        <v>232</v>
      </c>
      <c r="D3" s="234"/>
      <c r="E3" s="234"/>
      <c r="F3" s="234"/>
      <c r="G3" s="234" t="s">
        <v>97</v>
      </c>
      <c r="H3" s="234" t="s">
        <v>64</v>
      </c>
    </row>
    <row r="4" spans="1:8" ht="44" thickBot="1" x14ac:dyDescent="0.4">
      <c r="A4" s="243" t="s">
        <v>225</v>
      </c>
      <c r="B4" s="93" t="s">
        <v>230</v>
      </c>
      <c r="C4" s="93">
        <v>145.80000000000001</v>
      </c>
      <c r="D4" s="237"/>
      <c r="E4" s="238"/>
      <c r="F4" s="238"/>
      <c r="G4" s="238">
        <v>0</v>
      </c>
      <c r="H4" s="237">
        <v>114</v>
      </c>
    </row>
    <row r="5" spans="1:8" ht="29.5" thickBot="1" x14ac:dyDescent="0.4">
      <c r="A5" s="244" t="s">
        <v>226</v>
      </c>
      <c r="B5" s="93" t="s">
        <v>231</v>
      </c>
      <c r="C5" s="93">
        <v>130.97</v>
      </c>
      <c r="D5" s="237"/>
      <c r="E5" s="238"/>
      <c r="F5" s="238"/>
      <c r="G5" s="238">
        <v>0</v>
      </c>
      <c r="H5" s="237">
        <v>102</v>
      </c>
    </row>
    <row r="6" spans="1:8" ht="58.5" thickBot="1" x14ac:dyDescent="0.4">
      <c r="A6" s="244" t="s">
        <v>227</v>
      </c>
      <c r="B6" s="93" t="s">
        <v>231</v>
      </c>
      <c r="C6" s="93">
        <v>130.97</v>
      </c>
      <c r="D6" s="238"/>
      <c r="E6" s="237"/>
      <c r="F6" s="237"/>
      <c r="G6" s="237">
        <v>5</v>
      </c>
      <c r="H6" s="237">
        <v>94</v>
      </c>
    </row>
    <row r="7" spans="1:8" ht="44" thickBot="1" x14ac:dyDescent="0.4">
      <c r="A7" s="244" t="s">
        <v>228</v>
      </c>
      <c r="B7" s="93" t="s">
        <v>230</v>
      </c>
      <c r="C7" s="93">
        <v>145.80000000000001</v>
      </c>
      <c r="D7" s="237"/>
      <c r="E7" s="237"/>
      <c r="F7" s="237"/>
      <c r="G7" s="237">
        <v>0</v>
      </c>
      <c r="H7" s="237">
        <v>43</v>
      </c>
    </row>
    <row r="8" spans="1:8" ht="44" thickBot="1" x14ac:dyDescent="0.4">
      <c r="A8" s="244" t="s">
        <v>229</v>
      </c>
      <c r="B8" s="93" t="s">
        <v>231</v>
      </c>
      <c r="C8" s="93">
        <v>130.97</v>
      </c>
      <c r="D8" s="237"/>
      <c r="E8" s="237"/>
      <c r="F8" s="237"/>
      <c r="G8" s="237">
        <v>7</v>
      </c>
      <c r="H8" s="237">
        <v>19</v>
      </c>
    </row>
    <row r="9" spans="1:8" ht="15" thickBot="1" x14ac:dyDescent="0.4">
      <c r="A9" s="245" t="s">
        <v>222</v>
      </c>
      <c r="B9" s="236"/>
      <c r="C9" s="236"/>
      <c r="D9" s="239"/>
      <c r="E9" s="239"/>
      <c r="F9" s="239"/>
      <c r="G9" s="239">
        <v>12</v>
      </c>
      <c r="H9" s="239">
        <v>373</v>
      </c>
    </row>
    <row r="10" spans="1:8" ht="15" thickBot="1" x14ac:dyDescent="0.4">
      <c r="A10" s="246" t="s">
        <v>223</v>
      </c>
      <c r="B10" s="235"/>
      <c r="C10" s="235"/>
      <c r="D10" s="240"/>
      <c r="E10" s="240"/>
      <c r="F10" s="240"/>
      <c r="G10" s="240">
        <f>SUMPRODUCT(G4:G8,$C$4:$C$8)/7.5</f>
        <v>209.55199999999999</v>
      </c>
      <c r="H10" s="241"/>
    </row>
    <row r="21" spans="11:18" x14ac:dyDescent="0.35">
      <c r="K21" s="1"/>
      <c r="L21" s="1"/>
      <c r="M21" s="255"/>
      <c r="N21" s="256"/>
      <c r="O21" s="36"/>
      <c r="P21" s="256"/>
      <c r="Q21" s="257"/>
      <c r="R21" s="257"/>
    </row>
    <row r="22" spans="11:18" ht="19.5" x14ac:dyDescent="0.45">
      <c r="K22" s="258"/>
      <c r="M22" s="256"/>
      <c r="N22" s="256"/>
      <c r="O22" s="256"/>
      <c r="P22" s="256"/>
      <c r="Q22" s="257"/>
      <c r="R22" s="257"/>
    </row>
    <row r="23" spans="11:18" x14ac:dyDescent="0.35">
      <c r="M23" s="256"/>
      <c r="N23" s="256"/>
      <c r="O23" s="256"/>
      <c r="P23" s="256"/>
      <c r="Q23" s="257"/>
      <c r="R23" s="257"/>
    </row>
    <row r="24" spans="11:18" x14ac:dyDescent="0.35">
      <c r="K24" s="1"/>
      <c r="L24" s="259"/>
      <c r="M24" s="259"/>
      <c r="N24" s="259"/>
      <c r="O24" s="259"/>
      <c r="P24" s="259"/>
      <c r="Q24" s="259"/>
      <c r="R24" s="259"/>
    </row>
    <row r="25" spans="11:18" x14ac:dyDescent="0.35">
      <c r="L25" s="260"/>
      <c r="M25" s="261"/>
      <c r="N25" s="260"/>
      <c r="O25" s="262"/>
      <c r="P25" s="260"/>
      <c r="Q25" s="260"/>
      <c r="R25" s="260"/>
    </row>
    <row r="26" spans="11:18" x14ac:dyDescent="0.35">
      <c r="L26" s="260"/>
      <c r="M26" s="261"/>
      <c r="N26" s="260"/>
      <c r="O26" s="262"/>
      <c r="P26" s="260"/>
      <c r="Q26" s="260"/>
      <c r="R26" s="260"/>
    </row>
    <row r="27" spans="11:18" x14ac:dyDescent="0.35">
      <c r="L27" s="260"/>
      <c r="M27" s="261"/>
      <c r="N27" s="260"/>
      <c r="O27" s="262"/>
      <c r="P27" s="260"/>
      <c r="Q27" s="260"/>
      <c r="R27" s="260"/>
    </row>
    <row r="28" spans="11:18" x14ac:dyDescent="0.35">
      <c r="L28" s="260"/>
      <c r="M28" s="261"/>
      <c r="N28" s="260"/>
      <c r="O28" s="262"/>
      <c r="P28" s="260"/>
      <c r="Q28" s="260"/>
      <c r="R28" s="260"/>
    </row>
    <row r="29" spans="11:18" x14ac:dyDescent="0.35">
      <c r="K29" s="263"/>
      <c r="M29" s="36"/>
      <c r="N29" s="36"/>
      <c r="O29" s="36"/>
      <c r="P29" s="36"/>
    </row>
    <row r="30" spans="11:18" x14ac:dyDescent="0.35">
      <c r="M30" s="35"/>
      <c r="N30" s="36"/>
      <c r="O30" s="36"/>
      <c r="P30" s="36"/>
      <c r="Q30" s="257"/>
      <c r="R30" s="257"/>
    </row>
    <row r="31" spans="11:18" x14ac:dyDescent="0.35">
      <c r="M31" s="256"/>
      <c r="N31" s="264"/>
      <c r="O31" s="36"/>
      <c r="P31" s="256"/>
      <c r="Q31" s="257"/>
      <c r="R31" s="257"/>
    </row>
    <row r="32" spans="11:18" x14ac:dyDescent="0.35">
      <c r="L32" s="265"/>
      <c r="M32" s="266"/>
      <c r="N32" s="256"/>
      <c r="O32" s="36"/>
      <c r="P32" s="256"/>
      <c r="Q32" s="257"/>
      <c r="R32" s="257"/>
    </row>
    <row r="33" spans="11:18" x14ac:dyDescent="0.35">
      <c r="L33" s="267"/>
      <c r="M33" s="268"/>
      <c r="N33" s="256"/>
      <c r="O33" s="36"/>
      <c r="P33" s="256"/>
      <c r="Q33" s="257"/>
      <c r="R33" s="257"/>
    </row>
    <row r="34" spans="11:18" x14ac:dyDescent="0.35">
      <c r="M34" s="256"/>
      <c r="N34" s="256"/>
      <c r="O34" s="36"/>
      <c r="P34" s="256"/>
      <c r="Q34" s="257"/>
      <c r="R34" s="257"/>
    </row>
    <row r="35" spans="11:18" x14ac:dyDescent="0.35">
      <c r="M35" s="256"/>
      <c r="N35" s="256"/>
      <c r="O35" s="36"/>
      <c r="P35" s="256"/>
      <c r="Q35" s="257"/>
      <c r="R35" s="257"/>
    </row>
    <row r="36" spans="11:18" x14ac:dyDescent="0.35">
      <c r="M36" s="269"/>
      <c r="N36" s="256"/>
      <c r="O36" s="36"/>
      <c r="P36" s="256"/>
      <c r="Q36" s="257"/>
      <c r="R36" s="257"/>
    </row>
    <row r="37" spans="11:18" x14ac:dyDescent="0.35">
      <c r="M37" s="269"/>
      <c r="N37" s="270"/>
      <c r="O37" s="36"/>
      <c r="P37" s="270"/>
      <c r="Q37" s="271"/>
      <c r="R37" s="271"/>
    </row>
    <row r="38" spans="11:18" x14ac:dyDescent="0.35">
      <c r="K38" s="1"/>
      <c r="L38" s="1"/>
      <c r="M38" s="255"/>
      <c r="N38" s="256"/>
      <c r="O38" s="36"/>
      <c r="P38" s="256"/>
      <c r="Q38" s="257"/>
      <c r="R38" s="25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B0AFF-A150-452F-86A5-1126BD4E3DCA}">
  <dimension ref="A2:P17"/>
  <sheetViews>
    <sheetView workbookViewId="0">
      <selection activeCell="G5" sqref="G5"/>
    </sheetView>
  </sheetViews>
  <sheetFormatPr defaultColWidth="9.1796875" defaultRowHeight="14.5" x14ac:dyDescent="0.35"/>
  <cols>
    <col min="1" max="1" width="9.1796875" style="86"/>
    <col min="2" max="2" width="15.1796875" style="86" customWidth="1"/>
    <col min="3" max="9" width="9.1796875" style="86"/>
    <col min="10" max="10" width="14.1796875" style="86" customWidth="1"/>
    <col min="11" max="12" width="9.1796875" style="86"/>
    <col min="13" max="13" width="12.453125" style="86" bestFit="1" customWidth="1"/>
    <col min="14" max="16384" width="9.1796875" style="86"/>
  </cols>
  <sheetData>
    <row r="2" spans="1:16" x14ac:dyDescent="0.35">
      <c r="B2" s="85" t="s">
        <v>79</v>
      </c>
    </row>
    <row r="3" spans="1:16" x14ac:dyDescent="0.35">
      <c r="B3" s="87" t="s">
        <v>80</v>
      </c>
      <c r="J3" s="222"/>
    </row>
    <row r="4" spans="1:16" ht="43.5" x14ac:dyDescent="0.35">
      <c r="J4" s="224" t="s">
        <v>217</v>
      </c>
      <c r="M4" s="214" t="s">
        <v>181</v>
      </c>
    </row>
    <row r="5" spans="1:16" x14ac:dyDescent="0.35">
      <c r="B5" s="86" t="s">
        <v>81</v>
      </c>
      <c r="J5" s="223" t="s">
        <v>82</v>
      </c>
      <c r="L5" s="86" t="s">
        <v>42</v>
      </c>
      <c r="M5" s="215">
        <f>AVERAGE(J6:J12)</f>
        <v>1.0524285714285715</v>
      </c>
      <c r="P5"/>
    </row>
    <row r="6" spans="1:16" x14ac:dyDescent="0.35">
      <c r="A6" s="86" t="str">
        <f>+B6</f>
        <v>Ausgrid</v>
      </c>
      <c r="B6" s="86" t="s">
        <v>55</v>
      </c>
      <c r="C6" s="86" t="s">
        <v>83</v>
      </c>
      <c r="D6" s="86" t="s">
        <v>84</v>
      </c>
      <c r="E6" s="89"/>
      <c r="F6" s="89"/>
      <c r="H6" s="89"/>
      <c r="I6" s="89"/>
      <c r="J6" s="88">
        <v>1.0529999999999999</v>
      </c>
      <c r="K6" s="86" t="s">
        <v>42</v>
      </c>
      <c r="L6" s="86" t="s">
        <v>43</v>
      </c>
      <c r="M6" s="86">
        <f>AVERAGE(J13:J15)</f>
        <v>1.0669999999999999</v>
      </c>
    </row>
    <row r="7" spans="1:16" x14ac:dyDescent="0.35">
      <c r="A7" s="86" t="str">
        <f t="shared" ref="A7:A12" si="0">+B7</f>
        <v>Endeavour</v>
      </c>
      <c r="B7" s="86" t="s">
        <v>56</v>
      </c>
      <c r="C7" s="86" t="s">
        <v>83</v>
      </c>
      <c r="D7" s="86" t="s">
        <v>84</v>
      </c>
      <c r="E7" s="89"/>
      <c r="F7" s="89"/>
      <c r="H7" s="89"/>
      <c r="I7" s="89"/>
      <c r="J7" s="88">
        <v>1.06</v>
      </c>
      <c r="K7" s="86" t="s">
        <v>42</v>
      </c>
      <c r="L7" s="86" t="s">
        <v>44</v>
      </c>
      <c r="M7" s="86">
        <f>AVERAGE(J16:J17)</f>
        <v>1.1000000000000001</v>
      </c>
    </row>
    <row r="8" spans="1:16" x14ac:dyDescent="0.35">
      <c r="A8" s="86" t="str">
        <f t="shared" si="0"/>
        <v>Essential</v>
      </c>
      <c r="B8" s="86" t="s">
        <v>57</v>
      </c>
      <c r="C8" s="86" t="s">
        <v>83</v>
      </c>
      <c r="D8" s="86" t="s">
        <v>84</v>
      </c>
      <c r="E8" s="89"/>
      <c r="F8" s="89"/>
      <c r="H8" s="89"/>
      <c r="I8" s="89"/>
      <c r="J8" s="88">
        <v>1.0409999999999999</v>
      </c>
      <c r="K8" s="86" t="s">
        <v>42</v>
      </c>
    </row>
    <row r="9" spans="1:16" x14ac:dyDescent="0.35">
      <c r="A9" s="86" t="str">
        <f t="shared" si="0"/>
        <v>Ausgrid</v>
      </c>
      <c r="B9" s="86" t="s">
        <v>55</v>
      </c>
      <c r="C9" s="86" t="s">
        <v>83</v>
      </c>
      <c r="D9" s="86" t="s">
        <v>85</v>
      </c>
      <c r="E9" s="89"/>
      <c r="F9" s="89"/>
      <c r="H9" s="89"/>
      <c r="I9" s="89"/>
      <c r="J9" s="88">
        <v>1.056</v>
      </c>
      <c r="K9" s="86" t="s">
        <v>42</v>
      </c>
    </row>
    <row r="10" spans="1:16" x14ac:dyDescent="0.35">
      <c r="A10" s="86" t="str">
        <f t="shared" si="0"/>
        <v>Ausgrid</v>
      </c>
      <c r="B10" s="86" t="s">
        <v>55</v>
      </c>
      <c r="C10" s="86" t="s">
        <v>83</v>
      </c>
      <c r="D10" s="86" t="s">
        <v>86</v>
      </c>
      <c r="E10" s="89"/>
      <c r="F10" s="89"/>
      <c r="H10" s="89"/>
      <c r="I10" s="89"/>
      <c r="J10" s="88">
        <v>1.056</v>
      </c>
      <c r="K10" s="86" t="s">
        <v>42</v>
      </c>
    </row>
    <row r="11" spans="1:16" x14ac:dyDescent="0.35">
      <c r="A11" s="86" t="str">
        <f t="shared" si="0"/>
        <v>Endeavour</v>
      </c>
      <c r="B11" s="86" t="s">
        <v>56</v>
      </c>
      <c r="C11" s="86" t="s">
        <v>83</v>
      </c>
      <c r="D11" s="86" t="s">
        <v>87</v>
      </c>
      <c r="E11" s="89"/>
      <c r="F11" s="89"/>
      <c r="H11" s="89"/>
      <c r="I11" s="89"/>
      <c r="J11" s="88">
        <v>1.06</v>
      </c>
      <c r="K11" s="86" t="s">
        <v>42</v>
      </c>
    </row>
    <row r="12" spans="1:16" x14ac:dyDescent="0.35">
      <c r="A12" s="86" t="str">
        <f t="shared" si="0"/>
        <v>Essential</v>
      </c>
      <c r="B12" s="86" t="s">
        <v>57</v>
      </c>
      <c r="C12" s="86" t="s">
        <v>83</v>
      </c>
      <c r="D12" s="86" t="s">
        <v>87</v>
      </c>
      <c r="E12" s="89"/>
      <c r="F12" s="89"/>
      <c r="H12" s="89"/>
      <c r="I12" s="89"/>
      <c r="J12" s="88">
        <v>1.0409999999999999</v>
      </c>
      <c r="K12" s="86" t="s">
        <v>42</v>
      </c>
    </row>
    <row r="13" spans="1:16" x14ac:dyDescent="0.35">
      <c r="A13" s="86" t="s">
        <v>88</v>
      </c>
      <c r="B13" s="86" t="s">
        <v>88</v>
      </c>
      <c r="C13" s="86" t="s">
        <v>83</v>
      </c>
      <c r="D13" s="86" t="s">
        <v>84</v>
      </c>
      <c r="E13" s="89"/>
      <c r="F13" s="89"/>
      <c r="H13" s="89"/>
      <c r="I13" s="89"/>
      <c r="J13" s="88">
        <v>1.0669999999999999</v>
      </c>
      <c r="K13" s="86" t="s">
        <v>43</v>
      </c>
    </row>
    <row r="14" spans="1:16" x14ac:dyDescent="0.35">
      <c r="A14" s="86" t="s">
        <v>102</v>
      </c>
      <c r="B14" s="86" t="s">
        <v>88</v>
      </c>
      <c r="C14" s="86" t="s">
        <v>89</v>
      </c>
      <c r="D14" s="86" t="s">
        <v>90</v>
      </c>
      <c r="E14" s="89"/>
      <c r="F14" s="89"/>
      <c r="H14" s="89"/>
      <c r="I14" s="89"/>
      <c r="J14" s="88">
        <v>1.0669999999999999</v>
      </c>
      <c r="K14" s="86" t="s">
        <v>43</v>
      </c>
    </row>
    <row r="15" spans="1:16" x14ac:dyDescent="0.35">
      <c r="A15" s="86" t="s">
        <v>88</v>
      </c>
      <c r="B15" s="86" t="s">
        <v>88</v>
      </c>
      <c r="C15" s="86" t="s">
        <v>89</v>
      </c>
      <c r="D15" s="86" t="s">
        <v>91</v>
      </c>
      <c r="E15" s="89"/>
      <c r="F15" s="89"/>
      <c r="H15" s="89"/>
      <c r="I15" s="89"/>
      <c r="J15" s="88">
        <v>1.0669999999999999</v>
      </c>
      <c r="K15" s="86" t="s">
        <v>43</v>
      </c>
    </row>
    <row r="16" spans="1:16" x14ac:dyDescent="0.35">
      <c r="A16" s="86" t="s">
        <v>92</v>
      </c>
      <c r="B16" s="86" t="s">
        <v>92</v>
      </c>
      <c r="C16" s="86" t="s">
        <v>83</v>
      </c>
      <c r="D16" s="86" t="s">
        <v>84</v>
      </c>
      <c r="E16" s="89"/>
      <c r="F16" s="89"/>
      <c r="H16" s="89"/>
      <c r="I16" s="89"/>
      <c r="J16" s="88">
        <v>1.1000000000000001</v>
      </c>
      <c r="K16" s="86" t="s">
        <v>44</v>
      </c>
    </row>
    <row r="17" spans="1:11" x14ac:dyDescent="0.35">
      <c r="A17" s="86" t="s">
        <v>92</v>
      </c>
      <c r="B17" s="86" t="s">
        <v>92</v>
      </c>
      <c r="C17" s="86" t="s">
        <v>83</v>
      </c>
      <c r="D17" s="86" t="s">
        <v>87</v>
      </c>
      <c r="E17" s="89"/>
      <c r="F17" s="89"/>
      <c r="H17" s="89"/>
      <c r="I17" s="89"/>
      <c r="J17" s="88">
        <v>1.1000000000000001</v>
      </c>
      <c r="K17" s="86" t="s">
        <v>44</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E54CB-2DC7-4B47-9A9C-C9B8A40D08BD}">
  <dimension ref="A1:M24"/>
  <sheetViews>
    <sheetView workbookViewId="0"/>
  </sheetViews>
  <sheetFormatPr defaultColWidth="9.1796875" defaultRowHeight="14.5" x14ac:dyDescent="0.35"/>
  <cols>
    <col min="1" max="1" width="34.1796875" style="40" bestFit="1" customWidth="1"/>
    <col min="2" max="16384" width="9.1796875" style="40"/>
  </cols>
  <sheetData>
    <row r="1" spans="1:13" x14ac:dyDescent="0.35">
      <c r="A1" s="225" t="s">
        <v>219</v>
      </c>
    </row>
    <row r="3" spans="1:13" x14ac:dyDescent="0.35">
      <c r="E3" s="226">
        <v>44743</v>
      </c>
      <c r="F3" s="226">
        <v>44774</v>
      </c>
      <c r="G3" s="226">
        <v>44805</v>
      </c>
      <c r="H3" s="226">
        <v>44835</v>
      </c>
      <c r="I3" s="226">
        <v>44866</v>
      </c>
      <c r="J3" s="226">
        <v>44896</v>
      </c>
      <c r="K3" s="226">
        <v>44927</v>
      </c>
    </row>
    <row r="4" spans="1:13" ht="18.5" x14ac:dyDescent="0.45">
      <c r="A4" s="41" t="s">
        <v>63</v>
      </c>
      <c r="B4" s="42"/>
      <c r="C4" s="42"/>
      <c r="E4" s="43"/>
      <c r="F4" s="44"/>
      <c r="G4" s="45"/>
      <c r="H4" s="45"/>
      <c r="I4" s="45"/>
      <c r="J4" s="45"/>
      <c r="K4" s="45"/>
    </row>
    <row r="5" spans="1:13" x14ac:dyDescent="0.35">
      <c r="A5" s="42" t="s">
        <v>180</v>
      </c>
      <c r="B5" s="46" t="s">
        <v>42</v>
      </c>
      <c r="C5" s="46" t="s">
        <v>23</v>
      </c>
      <c r="E5" s="44">
        <v>372.82104542540321</v>
      </c>
      <c r="F5" s="44">
        <v>148.63640648387096</v>
      </c>
      <c r="G5" s="44">
        <v>154.18394739930554</v>
      </c>
      <c r="H5" s="44">
        <v>152.06873673454299</v>
      </c>
      <c r="I5" s="44">
        <v>113.25729490069443</v>
      </c>
      <c r="J5" s="44">
        <v>82.80731902284947</v>
      </c>
      <c r="K5" s="44">
        <v>94.404998741935486</v>
      </c>
    </row>
    <row r="6" spans="1:13" x14ac:dyDescent="0.35">
      <c r="A6" s="42" t="s">
        <v>180</v>
      </c>
      <c r="B6" s="46" t="s">
        <v>43</v>
      </c>
      <c r="C6" s="46" t="s">
        <v>23</v>
      </c>
      <c r="E6" s="44">
        <v>391.70388273387101</v>
      </c>
      <c r="F6" s="44">
        <v>133.80678335215055</v>
      </c>
      <c r="G6" s="44">
        <v>157.18874970763889</v>
      </c>
      <c r="H6" s="44">
        <v>154.14638567540322</v>
      </c>
      <c r="I6" s="44">
        <v>121.71925847847221</v>
      </c>
      <c r="J6" s="44">
        <v>85.644439276881712</v>
      </c>
      <c r="K6" s="44">
        <v>99.018472500000016</v>
      </c>
    </row>
    <row r="7" spans="1:13" x14ac:dyDescent="0.35">
      <c r="A7" s="42" t="s">
        <v>180</v>
      </c>
      <c r="B7" s="46" t="s">
        <v>44</v>
      </c>
      <c r="C7" s="46" t="s">
        <v>23</v>
      </c>
      <c r="E7" s="44">
        <v>372.43613031384405</v>
      </c>
      <c r="F7" s="44">
        <v>173.67200620497312</v>
      </c>
      <c r="G7" s="44">
        <v>148.02192541319442</v>
      </c>
      <c r="H7" s="44">
        <v>93.535681034946251</v>
      </c>
      <c r="I7" s="44">
        <v>63.727630781250006</v>
      </c>
      <c r="J7" s="44">
        <v>35.442176668682798</v>
      </c>
      <c r="K7" s="44">
        <v>57.875504784946244</v>
      </c>
    </row>
    <row r="8" spans="1:13" x14ac:dyDescent="0.35">
      <c r="A8" s="42" t="s">
        <v>180</v>
      </c>
      <c r="B8" s="46" t="s">
        <v>45</v>
      </c>
      <c r="C8" s="46" t="s">
        <v>23</v>
      </c>
      <c r="E8" s="44">
        <v>340.61960868481185</v>
      </c>
      <c r="F8" s="44">
        <v>121.34813317943549</v>
      </c>
      <c r="G8" s="44">
        <v>111.89496053888888</v>
      </c>
      <c r="H8" s="44">
        <v>99.068545275537659</v>
      </c>
      <c r="I8" s="44">
        <v>58.693874661805552</v>
      </c>
      <c r="J8" s="44">
        <v>31.257880329301077</v>
      </c>
      <c r="K8" s="44">
        <v>48.128739592741937</v>
      </c>
    </row>
    <row r="9" spans="1:13" x14ac:dyDescent="0.35">
      <c r="A9" s="42"/>
      <c r="B9" s="42"/>
      <c r="C9" s="46"/>
      <c r="E9" s="227"/>
      <c r="F9" s="227"/>
      <c r="G9" s="227"/>
      <c r="H9" s="227"/>
      <c r="I9" s="227"/>
      <c r="J9" s="227"/>
      <c r="K9" s="227"/>
    </row>
    <row r="11" spans="1:13" x14ac:dyDescent="0.35">
      <c r="A11" s="46" t="s">
        <v>218</v>
      </c>
      <c r="B11" s="46" t="s">
        <v>42</v>
      </c>
      <c r="C11" s="46" t="s">
        <v>23</v>
      </c>
      <c r="E11" s="44">
        <v>401.5607677495903</v>
      </c>
      <c r="F11" s="44">
        <v>165.92075772672817</v>
      </c>
      <c r="G11" s="44">
        <v>178.85921916406241</v>
      </c>
      <c r="H11" s="44">
        <v>171.60298815186817</v>
      </c>
      <c r="I11" s="44">
        <v>139.83464652918434</v>
      </c>
      <c r="J11" s="44">
        <v>104.33851580878709</v>
      </c>
      <c r="K11" s="44">
        <v>106.31958339828596</v>
      </c>
    </row>
    <row r="12" spans="1:13" x14ac:dyDescent="0.35">
      <c r="A12" s="46" t="s">
        <v>218</v>
      </c>
      <c r="B12" s="46" t="s">
        <v>43</v>
      </c>
      <c r="C12" s="46" t="s">
        <v>23</v>
      </c>
      <c r="E12" s="44">
        <v>509.39877437501633</v>
      </c>
      <c r="F12" s="44">
        <v>179.26976098531662</v>
      </c>
      <c r="G12" s="44">
        <v>204.74679649586216</v>
      </c>
      <c r="H12" s="44">
        <v>196.6480450239531</v>
      </c>
      <c r="I12" s="44">
        <v>181.07158958443048</v>
      </c>
      <c r="J12" s="44">
        <v>127.55520331750353</v>
      </c>
      <c r="K12" s="44">
        <v>132.99426061106999</v>
      </c>
    </row>
    <row r="13" spans="1:13" x14ac:dyDescent="0.35">
      <c r="A13" s="46" t="s">
        <v>218</v>
      </c>
      <c r="B13" s="46" t="s">
        <v>44</v>
      </c>
      <c r="C13" s="46" t="s">
        <v>23</v>
      </c>
      <c r="E13" s="44">
        <v>425.80682579563961</v>
      </c>
      <c r="F13" s="44">
        <v>214.52904893154891</v>
      </c>
      <c r="G13" s="44">
        <v>197.98387823475244</v>
      </c>
      <c r="H13" s="44">
        <v>147.51491238720726</v>
      </c>
      <c r="I13" s="44">
        <v>104.70361453515274</v>
      </c>
      <c r="J13" s="44">
        <v>121.27851408236123</v>
      </c>
      <c r="K13" s="44">
        <v>123.23768110495395</v>
      </c>
    </row>
    <row r="14" spans="1:13" x14ac:dyDescent="0.35">
      <c r="A14" s="46" t="s">
        <v>218</v>
      </c>
      <c r="B14" s="46" t="s">
        <v>45</v>
      </c>
      <c r="C14" s="46" t="s">
        <v>23</v>
      </c>
      <c r="E14" s="44">
        <v>369.77794704948161</v>
      </c>
      <c r="F14" s="44">
        <v>138.32994378890749</v>
      </c>
      <c r="G14" s="44">
        <v>130.41010133419823</v>
      </c>
      <c r="H14" s="44">
        <v>120.03206707274626</v>
      </c>
      <c r="I14" s="44">
        <v>73.53872318220138</v>
      </c>
      <c r="J14" s="44">
        <v>51.439265077192353</v>
      </c>
      <c r="K14" s="44">
        <v>67.950006015806082</v>
      </c>
    </row>
    <row r="15" spans="1:13" x14ac:dyDescent="0.35">
      <c r="A15" s="46"/>
      <c r="B15" s="42"/>
      <c r="C15" s="46"/>
      <c r="E15" s="227"/>
      <c r="F15" s="227"/>
      <c r="G15" s="227"/>
      <c r="H15" s="227"/>
      <c r="I15" s="227"/>
      <c r="J15" s="227"/>
      <c r="K15" s="227"/>
    </row>
    <row r="16" spans="1:13" x14ac:dyDescent="0.35">
      <c r="M16" s="225" t="s">
        <v>65</v>
      </c>
    </row>
    <row r="17" spans="1:13" x14ac:dyDescent="0.35">
      <c r="A17" s="46" t="s">
        <v>196</v>
      </c>
      <c r="B17" s="46" t="s">
        <v>42</v>
      </c>
      <c r="E17" s="47">
        <f>+E11/E5</f>
        <v>1.0770871780894073</v>
      </c>
      <c r="F17" s="47">
        <f t="shared" ref="F17:K17" si="0">+F11/F5</f>
        <v>1.1162861216288407</v>
      </c>
      <c r="G17" s="47">
        <f t="shared" si="0"/>
        <v>1.1600378780084859</v>
      </c>
      <c r="H17" s="47">
        <f t="shared" si="0"/>
        <v>1.1284567218535189</v>
      </c>
      <c r="I17" s="47">
        <f t="shared" si="0"/>
        <v>1.234663485930803</v>
      </c>
      <c r="J17" s="47">
        <f t="shared" si="0"/>
        <v>1.2600156247057872</v>
      </c>
      <c r="K17" s="47">
        <f t="shared" si="0"/>
        <v>1.1262071374940648</v>
      </c>
      <c r="M17" s="48">
        <f>AVERAGE(E17:K17)</f>
        <v>1.157536306815844</v>
      </c>
    </row>
    <row r="18" spans="1:13" x14ac:dyDescent="0.35">
      <c r="A18" s="46" t="s">
        <v>196</v>
      </c>
      <c r="B18" s="46" t="s">
        <v>43</v>
      </c>
      <c r="E18" s="47">
        <f t="shared" ref="E18:K20" si="1">+E12/E6</f>
        <v>1.3004690451871492</v>
      </c>
      <c r="F18" s="47">
        <f t="shared" si="1"/>
        <v>1.3397658660810741</v>
      </c>
      <c r="G18" s="47">
        <f t="shared" si="1"/>
        <v>1.3025537570384536</v>
      </c>
      <c r="H18" s="47">
        <f t="shared" si="1"/>
        <v>1.275722710995304</v>
      </c>
      <c r="I18" s="47">
        <f t="shared" si="1"/>
        <v>1.4876166010858141</v>
      </c>
      <c r="J18" s="47">
        <f t="shared" si="1"/>
        <v>1.4893576791965164</v>
      </c>
      <c r="K18" s="47">
        <f t="shared" si="1"/>
        <v>1.3431257547531847</v>
      </c>
      <c r="M18" s="48">
        <f t="shared" ref="M18:M20" si="2">AVERAGE(E18:K18)</f>
        <v>1.3626587734767852</v>
      </c>
    </row>
    <row r="19" spans="1:13" x14ac:dyDescent="0.35">
      <c r="A19" s="46" t="s">
        <v>196</v>
      </c>
      <c r="B19" s="46" t="s">
        <v>44</v>
      </c>
      <c r="E19" s="47">
        <f t="shared" si="1"/>
        <v>1.1433016056654364</v>
      </c>
      <c r="F19" s="47">
        <f t="shared" si="1"/>
        <v>1.2352540493967408</v>
      </c>
      <c r="G19" s="47">
        <f t="shared" si="1"/>
        <v>1.3375307589202896</v>
      </c>
      <c r="H19" s="47">
        <f t="shared" si="1"/>
        <v>1.5770977530178414</v>
      </c>
      <c r="I19" s="47">
        <f t="shared" si="1"/>
        <v>1.6429861466928835</v>
      </c>
      <c r="J19" s="47">
        <f t="shared" si="1"/>
        <v>3.4218698026389731</v>
      </c>
      <c r="K19" s="47">
        <f t="shared" si="1"/>
        <v>2.1293582071185457</v>
      </c>
      <c r="M19" s="48">
        <f t="shared" si="2"/>
        <v>1.7839140462072443</v>
      </c>
    </row>
    <row r="20" spans="1:13" x14ac:dyDescent="0.35">
      <c r="A20" s="46" t="s">
        <v>196</v>
      </c>
      <c r="B20" s="46" t="s">
        <v>45</v>
      </c>
      <c r="E20" s="47">
        <f t="shared" si="1"/>
        <v>1.0856038161668229</v>
      </c>
      <c r="F20" s="47">
        <f t="shared" si="1"/>
        <v>1.1399429077690157</v>
      </c>
      <c r="G20" s="47">
        <f t="shared" si="1"/>
        <v>1.1654689425344982</v>
      </c>
      <c r="H20" s="47">
        <f t="shared" si="1"/>
        <v>1.2116062342381542</v>
      </c>
      <c r="I20" s="47">
        <f t="shared" si="1"/>
        <v>1.2529198933607968</v>
      </c>
      <c r="J20" s="47">
        <f t="shared" si="1"/>
        <v>1.6456415001683042</v>
      </c>
      <c r="K20" s="47">
        <f t="shared" si="1"/>
        <v>1.4118384688813521</v>
      </c>
      <c r="M20" s="48">
        <f t="shared" si="2"/>
        <v>1.2732888233027064</v>
      </c>
    </row>
    <row r="21" spans="1:13" x14ac:dyDescent="0.35">
      <c r="A21" s="46"/>
      <c r="B21" s="42"/>
    </row>
    <row r="23" spans="1:13" x14ac:dyDescent="0.35">
      <c r="E23" s="49"/>
      <c r="F23" s="50"/>
      <c r="G23" s="50"/>
      <c r="H23" s="50"/>
      <c r="I23" s="50"/>
      <c r="J23" s="50"/>
    </row>
    <row r="24" spans="1:13" x14ac:dyDescent="0.35">
      <c r="E24" s="51"/>
      <c r="F24" s="52"/>
      <c r="G24" s="52"/>
      <c r="H24" s="52"/>
      <c r="I24" s="52"/>
      <c r="J24" s="52"/>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B2AC9-1D9F-4EC5-A6E6-561729B55CB9}">
  <dimension ref="A1:I853"/>
  <sheetViews>
    <sheetView workbookViewId="0">
      <selection activeCell="B13" sqref="B13"/>
    </sheetView>
  </sheetViews>
  <sheetFormatPr defaultColWidth="8.81640625" defaultRowHeight="14.5" x14ac:dyDescent="0.35"/>
  <cols>
    <col min="1" max="1" width="9.7265625" style="54" bestFit="1" customWidth="1"/>
    <col min="2" max="2" width="10.7265625" style="53" bestFit="1" customWidth="1"/>
    <col min="3" max="4" width="8.81640625" style="54"/>
    <col min="5" max="5" width="10.54296875" style="54" bestFit="1" customWidth="1"/>
    <col min="6" max="7" width="9.26953125" style="55" bestFit="1" customWidth="1"/>
    <col min="8" max="8" width="10.1796875" style="55" bestFit="1" customWidth="1"/>
    <col min="9" max="16384" width="8.81640625" style="54"/>
  </cols>
  <sheetData>
    <row r="1" spans="1:9" x14ac:dyDescent="0.35">
      <c r="A1" s="228" t="s">
        <v>66</v>
      </c>
      <c r="B1" s="230" t="s">
        <v>67</v>
      </c>
      <c r="C1" s="228" t="s">
        <v>68</v>
      </c>
      <c r="D1" s="228" t="s">
        <v>69</v>
      </c>
      <c r="E1" s="228" t="s">
        <v>70</v>
      </c>
      <c r="F1" s="229" t="s">
        <v>71</v>
      </c>
      <c r="G1" s="229" t="s">
        <v>72</v>
      </c>
      <c r="H1" s="229" t="s">
        <v>73</v>
      </c>
      <c r="I1" s="54" t="s">
        <v>74</v>
      </c>
    </row>
    <row r="2" spans="1:9" x14ac:dyDescent="0.35">
      <c r="A2" s="53">
        <f t="shared" ref="A2:A65" si="0">EOMONTH(B2,-1)+1</f>
        <v>44927</v>
      </c>
      <c r="B2" s="53">
        <v>44951</v>
      </c>
      <c r="C2" s="54" t="s">
        <v>75</v>
      </c>
      <c r="D2" s="54" t="s">
        <v>26</v>
      </c>
      <c r="E2" s="54" t="s">
        <v>76</v>
      </c>
      <c r="F2" s="55">
        <v>15000</v>
      </c>
      <c r="G2" s="55">
        <v>39.85</v>
      </c>
      <c r="H2" s="55">
        <f>+G2*F2</f>
        <v>597750</v>
      </c>
    </row>
    <row r="3" spans="1:9" x14ac:dyDescent="0.35">
      <c r="A3" s="53">
        <f t="shared" si="0"/>
        <v>44927</v>
      </c>
      <c r="B3" s="53">
        <v>44951</v>
      </c>
      <c r="C3" s="54" t="s">
        <v>75</v>
      </c>
      <c r="D3" s="54" t="s">
        <v>26</v>
      </c>
      <c r="E3" s="54" t="s">
        <v>76</v>
      </c>
      <c r="F3" s="55">
        <v>10000</v>
      </c>
      <c r="G3" s="55">
        <v>39.85</v>
      </c>
      <c r="H3" s="55">
        <f t="shared" ref="H3:H66" si="1">+G3*F3</f>
        <v>398500</v>
      </c>
    </row>
    <row r="4" spans="1:9" x14ac:dyDescent="0.35">
      <c r="A4" s="53">
        <f t="shared" si="0"/>
        <v>44927</v>
      </c>
      <c r="B4" s="53">
        <v>44951</v>
      </c>
      <c r="C4" s="54" t="s">
        <v>75</v>
      </c>
      <c r="D4" s="54" t="s">
        <v>26</v>
      </c>
      <c r="E4" s="54" t="s">
        <v>76</v>
      </c>
      <c r="F4" s="55">
        <v>25000</v>
      </c>
      <c r="G4" s="55">
        <v>39.85</v>
      </c>
      <c r="H4" s="55">
        <f t="shared" si="1"/>
        <v>996250</v>
      </c>
    </row>
    <row r="5" spans="1:9" x14ac:dyDescent="0.35">
      <c r="A5" s="53">
        <f t="shared" si="0"/>
        <v>44927</v>
      </c>
      <c r="B5" s="53">
        <v>44956</v>
      </c>
      <c r="C5" s="54" t="s">
        <v>75</v>
      </c>
      <c r="D5" s="54" t="s">
        <v>26</v>
      </c>
      <c r="E5" s="54" t="s">
        <v>76</v>
      </c>
      <c r="F5" s="55">
        <v>15000</v>
      </c>
      <c r="G5" s="55">
        <v>39.799999999999997</v>
      </c>
      <c r="H5" s="55">
        <f t="shared" si="1"/>
        <v>597000</v>
      </c>
    </row>
    <row r="6" spans="1:9" x14ac:dyDescent="0.35">
      <c r="A6" s="53">
        <f t="shared" si="0"/>
        <v>44927</v>
      </c>
      <c r="B6" s="53">
        <v>44956</v>
      </c>
      <c r="C6" s="54" t="s">
        <v>75</v>
      </c>
      <c r="D6" s="54" t="s">
        <v>26</v>
      </c>
      <c r="E6" s="54" t="s">
        <v>76</v>
      </c>
      <c r="F6" s="55">
        <v>15000</v>
      </c>
      <c r="G6" s="55">
        <v>39.799999999999997</v>
      </c>
      <c r="H6" s="55">
        <f t="shared" si="1"/>
        <v>597000</v>
      </c>
    </row>
    <row r="7" spans="1:9" x14ac:dyDescent="0.35">
      <c r="A7" s="53">
        <f t="shared" si="0"/>
        <v>44927</v>
      </c>
      <c r="B7" s="53">
        <v>44956</v>
      </c>
      <c r="C7" s="54" t="s">
        <v>75</v>
      </c>
      <c r="D7" s="54" t="s">
        <v>26</v>
      </c>
      <c r="E7" s="54" t="s">
        <v>76</v>
      </c>
      <c r="F7" s="55">
        <v>15000</v>
      </c>
      <c r="G7" s="55">
        <v>39.799999999999997</v>
      </c>
      <c r="H7" s="55">
        <f t="shared" si="1"/>
        <v>597000</v>
      </c>
    </row>
    <row r="8" spans="1:9" x14ac:dyDescent="0.35">
      <c r="A8" s="53">
        <f t="shared" si="0"/>
        <v>44927</v>
      </c>
      <c r="B8" s="53">
        <v>44956</v>
      </c>
      <c r="C8" s="54" t="s">
        <v>75</v>
      </c>
      <c r="D8" s="54" t="s">
        <v>26</v>
      </c>
      <c r="E8" s="54" t="s">
        <v>76</v>
      </c>
      <c r="F8" s="55">
        <v>15000</v>
      </c>
      <c r="G8" s="55">
        <v>39.799999999999997</v>
      </c>
      <c r="H8" s="55">
        <f t="shared" si="1"/>
        <v>597000</v>
      </c>
    </row>
    <row r="9" spans="1:9" x14ac:dyDescent="0.35">
      <c r="A9" s="53">
        <f t="shared" si="0"/>
        <v>44927</v>
      </c>
      <c r="B9" s="53">
        <v>44956</v>
      </c>
      <c r="C9" s="54" t="s">
        <v>75</v>
      </c>
      <c r="D9" s="54" t="s">
        <v>26</v>
      </c>
      <c r="E9" s="54" t="s">
        <v>76</v>
      </c>
      <c r="F9" s="55">
        <v>15000</v>
      </c>
      <c r="G9" s="55">
        <v>39.799999999999997</v>
      </c>
      <c r="H9" s="55">
        <f t="shared" si="1"/>
        <v>597000</v>
      </c>
    </row>
    <row r="10" spans="1:9" x14ac:dyDescent="0.35">
      <c r="A10" s="53">
        <f t="shared" si="0"/>
        <v>44927</v>
      </c>
      <c r="B10" s="53">
        <v>44956</v>
      </c>
      <c r="C10" s="54" t="s">
        <v>75</v>
      </c>
      <c r="D10" s="54" t="s">
        <v>26</v>
      </c>
      <c r="E10" s="54" t="s">
        <v>77</v>
      </c>
      <c r="F10" s="55">
        <v>5000</v>
      </c>
      <c r="G10" s="55">
        <v>39.9</v>
      </c>
      <c r="H10" s="55">
        <f t="shared" si="1"/>
        <v>199500</v>
      </c>
    </row>
    <row r="11" spans="1:9" x14ac:dyDescent="0.35">
      <c r="A11" s="53">
        <f t="shared" si="0"/>
        <v>44927</v>
      </c>
      <c r="B11" s="53">
        <v>44956</v>
      </c>
      <c r="C11" s="54" t="s">
        <v>75</v>
      </c>
      <c r="D11" s="54" t="s">
        <v>26</v>
      </c>
      <c r="E11" s="54" t="s">
        <v>76</v>
      </c>
      <c r="F11" s="55">
        <v>15000</v>
      </c>
      <c r="G11" s="55">
        <v>39.799999999999997</v>
      </c>
      <c r="H11" s="55">
        <f t="shared" si="1"/>
        <v>597000</v>
      </c>
    </row>
    <row r="12" spans="1:9" x14ac:dyDescent="0.35">
      <c r="A12" s="53">
        <f t="shared" si="0"/>
        <v>44927</v>
      </c>
      <c r="B12" s="53">
        <v>44956</v>
      </c>
      <c r="C12" s="54" t="s">
        <v>75</v>
      </c>
      <c r="D12" s="54" t="s">
        <v>26</v>
      </c>
      <c r="E12" s="54" t="s">
        <v>76</v>
      </c>
      <c r="F12" s="55">
        <v>15000</v>
      </c>
      <c r="G12" s="55">
        <v>39.799999999999997</v>
      </c>
      <c r="H12" s="55">
        <f t="shared" si="1"/>
        <v>597000</v>
      </c>
    </row>
    <row r="13" spans="1:9" x14ac:dyDescent="0.35">
      <c r="A13" s="53">
        <f t="shared" si="0"/>
        <v>44927</v>
      </c>
      <c r="B13" s="53">
        <v>44956</v>
      </c>
      <c r="C13" s="54" t="s">
        <v>75</v>
      </c>
      <c r="D13" s="54" t="s">
        <v>26</v>
      </c>
      <c r="E13" s="54" t="s">
        <v>76</v>
      </c>
      <c r="F13" s="55">
        <v>15000</v>
      </c>
      <c r="G13" s="55">
        <v>39.799999999999997</v>
      </c>
      <c r="H13" s="55">
        <f t="shared" si="1"/>
        <v>597000</v>
      </c>
    </row>
    <row r="14" spans="1:9" x14ac:dyDescent="0.35">
      <c r="A14" s="53">
        <f t="shared" si="0"/>
        <v>44927</v>
      </c>
      <c r="B14" s="53">
        <v>44956</v>
      </c>
      <c r="C14" s="54" t="s">
        <v>75</v>
      </c>
      <c r="D14" s="54" t="s">
        <v>26</v>
      </c>
      <c r="E14" s="54" t="s">
        <v>76</v>
      </c>
      <c r="F14" s="55">
        <v>15000</v>
      </c>
      <c r="G14" s="55">
        <v>39.799999999999997</v>
      </c>
      <c r="H14" s="55">
        <f t="shared" si="1"/>
        <v>597000</v>
      </c>
    </row>
    <row r="15" spans="1:9" x14ac:dyDescent="0.35">
      <c r="A15" s="53">
        <f t="shared" si="0"/>
        <v>44927</v>
      </c>
      <c r="B15" s="53">
        <v>44956</v>
      </c>
      <c r="C15" s="54" t="s">
        <v>75</v>
      </c>
      <c r="D15" s="54" t="s">
        <v>26</v>
      </c>
      <c r="E15" s="54" t="s">
        <v>76</v>
      </c>
      <c r="F15" s="55">
        <v>15000</v>
      </c>
      <c r="G15" s="55">
        <v>39.799999999999997</v>
      </c>
      <c r="H15" s="55">
        <f t="shared" si="1"/>
        <v>597000</v>
      </c>
    </row>
    <row r="16" spans="1:9" x14ac:dyDescent="0.35">
      <c r="A16" s="53">
        <f t="shared" si="0"/>
        <v>44927</v>
      </c>
      <c r="B16" s="53">
        <v>44956</v>
      </c>
      <c r="C16" s="54" t="s">
        <v>75</v>
      </c>
      <c r="D16" s="54" t="s">
        <v>26</v>
      </c>
      <c r="E16" s="54" t="s">
        <v>76</v>
      </c>
      <c r="F16" s="55">
        <v>15000</v>
      </c>
      <c r="G16" s="55">
        <v>39.799999999999997</v>
      </c>
      <c r="H16" s="55">
        <f t="shared" si="1"/>
        <v>597000</v>
      </c>
    </row>
    <row r="17" spans="1:8" x14ac:dyDescent="0.35">
      <c r="A17" s="53">
        <f t="shared" si="0"/>
        <v>44682</v>
      </c>
      <c r="B17" s="53">
        <v>44699</v>
      </c>
      <c r="C17" s="54" t="s">
        <v>78</v>
      </c>
      <c r="D17" s="54" t="s">
        <v>25</v>
      </c>
      <c r="E17" s="54" t="s">
        <v>77</v>
      </c>
      <c r="F17" s="55">
        <v>10000</v>
      </c>
      <c r="G17" s="55">
        <v>47.6</v>
      </c>
      <c r="H17" s="55">
        <f t="shared" si="1"/>
        <v>476000</v>
      </c>
    </row>
    <row r="18" spans="1:8" x14ac:dyDescent="0.35">
      <c r="A18" s="53">
        <f t="shared" si="0"/>
        <v>44682</v>
      </c>
      <c r="B18" s="53">
        <v>44700</v>
      </c>
      <c r="C18" s="54" t="s">
        <v>78</v>
      </c>
      <c r="D18" s="54" t="s">
        <v>25</v>
      </c>
      <c r="E18" s="54" t="s">
        <v>77</v>
      </c>
      <c r="F18" s="55">
        <v>40000</v>
      </c>
      <c r="G18" s="55">
        <v>47.6</v>
      </c>
      <c r="H18" s="55">
        <f t="shared" si="1"/>
        <v>1904000</v>
      </c>
    </row>
    <row r="19" spans="1:8" x14ac:dyDescent="0.35">
      <c r="A19" s="53">
        <f t="shared" si="0"/>
        <v>44682</v>
      </c>
      <c r="B19" s="53">
        <v>44700</v>
      </c>
      <c r="C19" s="54" t="s">
        <v>78</v>
      </c>
      <c r="D19" s="54" t="s">
        <v>25</v>
      </c>
      <c r="E19" s="54" t="s">
        <v>77</v>
      </c>
      <c r="F19" s="55">
        <v>20000</v>
      </c>
      <c r="G19" s="55">
        <v>47.55</v>
      </c>
      <c r="H19" s="55">
        <f t="shared" si="1"/>
        <v>951000</v>
      </c>
    </row>
    <row r="20" spans="1:8" x14ac:dyDescent="0.35">
      <c r="A20" s="53">
        <f t="shared" si="0"/>
        <v>44682</v>
      </c>
      <c r="B20" s="53">
        <v>44701</v>
      </c>
      <c r="C20" s="54" t="s">
        <v>78</v>
      </c>
      <c r="D20" s="54" t="s">
        <v>25</v>
      </c>
      <c r="E20" s="54" t="s">
        <v>77</v>
      </c>
      <c r="F20" s="55">
        <v>120000</v>
      </c>
      <c r="G20" s="55">
        <v>47.65</v>
      </c>
      <c r="H20" s="55">
        <f t="shared" si="1"/>
        <v>5718000</v>
      </c>
    </row>
    <row r="21" spans="1:8" x14ac:dyDescent="0.35">
      <c r="A21" s="53">
        <f t="shared" si="0"/>
        <v>44682</v>
      </c>
      <c r="B21" s="53">
        <v>44701</v>
      </c>
      <c r="C21" s="54" t="s">
        <v>78</v>
      </c>
      <c r="D21" s="54" t="s">
        <v>25</v>
      </c>
      <c r="E21" s="54" t="s">
        <v>77</v>
      </c>
      <c r="F21" s="55">
        <v>60000</v>
      </c>
      <c r="G21" s="55">
        <v>47.62</v>
      </c>
      <c r="H21" s="55">
        <f t="shared" si="1"/>
        <v>2857200</v>
      </c>
    </row>
    <row r="22" spans="1:8" x14ac:dyDescent="0.35">
      <c r="A22" s="53">
        <f t="shared" si="0"/>
        <v>44682</v>
      </c>
      <c r="B22" s="53">
        <v>44701</v>
      </c>
      <c r="C22" s="54" t="s">
        <v>78</v>
      </c>
      <c r="D22" s="54" t="s">
        <v>25</v>
      </c>
      <c r="E22" s="54" t="s">
        <v>76</v>
      </c>
      <c r="F22" s="55">
        <v>15000</v>
      </c>
      <c r="G22" s="55">
        <v>48.05</v>
      </c>
      <c r="H22" s="55">
        <f t="shared" si="1"/>
        <v>720750</v>
      </c>
    </row>
    <row r="23" spans="1:8" x14ac:dyDescent="0.35">
      <c r="A23" s="53">
        <f t="shared" si="0"/>
        <v>44682</v>
      </c>
      <c r="B23" s="53">
        <v>44704</v>
      </c>
      <c r="C23" s="54" t="s">
        <v>78</v>
      </c>
      <c r="D23" s="54" t="s">
        <v>25</v>
      </c>
      <c r="E23" s="54" t="s">
        <v>77</v>
      </c>
      <c r="F23" s="55">
        <v>100000</v>
      </c>
      <c r="G23" s="55">
        <v>48.25</v>
      </c>
      <c r="H23" s="55">
        <f t="shared" si="1"/>
        <v>4825000</v>
      </c>
    </row>
    <row r="24" spans="1:8" x14ac:dyDescent="0.35">
      <c r="A24" s="53">
        <f t="shared" si="0"/>
        <v>44682</v>
      </c>
      <c r="B24" s="53">
        <v>44704</v>
      </c>
      <c r="C24" s="54" t="s">
        <v>78</v>
      </c>
      <c r="D24" s="54" t="s">
        <v>25</v>
      </c>
      <c r="E24" s="54" t="s">
        <v>77</v>
      </c>
      <c r="F24" s="55">
        <v>50000</v>
      </c>
      <c r="G24" s="55">
        <v>48.25</v>
      </c>
      <c r="H24" s="55">
        <f t="shared" si="1"/>
        <v>2412500</v>
      </c>
    </row>
    <row r="25" spans="1:8" x14ac:dyDescent="0.35">
      <c r="A25" s="53">
        <f t="shared" si="0"/>
        <v>44682</v>
      </c>
      <c r="B25" s="53">
        <v>44705</v>
      </c>
      <c r="C25" s="54" t="s">
        <v>78</v>
      </c>
      <c r="D25" s="54" t="s">
        <v>25</v>
      </c>
      <c r="E25" s="54" t="s">
        <v>77</v>
      </c>
      <c r="F25" s="55">
        <v>30000</v>
      </c>
      <c r="G25" s="55">
        <v>48</v>
      </c>
      <c r="H25" s="55">
        <f t="shared" si="1"/>
        <v>1440000</v>
      </c>
    </row>
    <row r="26" spans="1:8" x14ac:dyDescent="0.35">
      <c r="A26" s="53">
        <f t="shared" si="0"/>
        <v>44682</v>
      </c>
      <c r="B26" s="53">
        <v>44705</v>
      </c>
      <c r="C26" s="54" t="s">
        <v>78</v>
      </c>
      <c r="D26" s="54" t="s">
        <v>25</v>
      </c>
      <c r="E26" s="54" t="s">
        <v>76</v>
      </c>
      <c r="F26" s="55">
        <v>75000</v>
      </c>
      <c r="G26" s="55">
        <v>48.25</v>
      </c>
      <c r="H26" s="55">
        <f t="shared" si="1"/>
        <v>3618750</v>
      </c>
    </row>
    <row r="27" spans="1:8" x14ac:dyDescent="0.35">
      <c r="A27" s="53">
        <f t="shared" si="0"/>
        <v>44682</v>
      </c>
      <c r="B27" s="53">
        <v>44705</v>
      </c>
      <c r="C27" s="54" t="s">
        <v>78</v>
      </c>
      <c r="D27" s="54" t="s">
        <v>25</v>
      </c>
      <c r="E27" s="54" t="s">
        <v>77</v>
      </c>
      <c r="F27" s="55">
        <v>15000</v>
      </c>
      <c r="G27" s="55">
        <v>48</v>
      </c>
      <c r="H27" s="55">
        <f t="shared" si="1"/>
        <v>720000</v>
      </c>
    </row>
    <row r="28" spans="1:8" x14ac:dyDescent="0.35">
      <c r="A28" s="53">
        <f t="shared" si="0"/>
        <v>44682</v>
      </c>
      <c r="B28" s="53">
        <v>44706</v>
      </c>
      <c r="C28" s="54" t="s">
        <v>78</v>
      </c>
      <c r="D28" s="54" t="s">
        <v>25</v>
      </c>
      <c r="E28" s="54" t="s">
        <v>76</v>
      </c>
      <c r="F28" s="55">
        <v>64000</v>
      </c>
      <c r="G28" s="55">
        <v>48.288699999999999</v>
      </c>
      <c r="H28" s="55">
        <f t="shared" si="1"/>
        <v>3090476.8</v>
      </c>
    </row>
    <row r="29" spans="1:8" x14ac:dyDescent="0.35">
      <c r="A29" s="53">
        <f t="shared" si="0"/>
        <v>44866</v>
      </c>
      <c r="B29" s="53">
        <v>44889</v>
      </c>
      <c r="C29" s="54" t="s">
        <v>78</v>
      </c>
      <c r="D29" s="54" t="s">
        <v>26</v>
      </c>
      <c r="E29" s="54" t="s">
        <v>77</v>
      </c>
      <c r="F29" s="55">
        <v>70000</v>
      </c>
      <c r="G29" s="55">
        <v>39.9</v>
      </c>
      <c r="H29" s="55">
        <f t="shared" si="1"/>
        <v>2793000</v>
      </c>
    </row>
    <row r="30" spans="1:8" x14ac:dyDescent="0.35">
      <c r="A30" s="53">
        <f t="shared" si="0"/>
        <v>44866</v>
      </c>
      <c r="B30" s="53">
        <v>44889</v>
      </c>
      <c r="C30" s="54" t="s">
        <v>78</v>
      </c>
      <c r="D30" s="54" t="s">
        <v>26</v>
      </c>
      <c r="E30" s="54" t="s">
        <v>77</v>
      </c>
      <c r="F30" s="55">
        <v>70000</v>
      </c>
      <c r="G30" s="55">
        <v>39.9</v>
      </c>
      <c r="H30" s="55">
        <f t="shared" si="1"/>
        <v>2793000</v>
      </c>
    </row>
    <row r="31" spans="1:8" x14ac:dyDescent="0.35">
      <c r="A31" s="53">
        <f t="shared" si="0"/>
        <v>44866</v>
      </c>
      <c r="B31" s="53">
        <v>44894</v>
      </c>
      <c r="C31" s="54" t="s">
        <v>78</v>
      </c>
      <c r="D31" s="54" t="s">
        <v>26</v>
      </c>
      <c r="E31" s="54" t="s">
        <v>77</v>
      </c>
      <c r="F31" s="55">
        <v>10000</v>
      </c>
      <c r="G31" s="55">
        <v>39.950000000000003</v>
      </c>
      <c r="H31" s="55">
        <f t="shared" si="1"/>
        <v>399500</v>
      </c>
    </row>
    <row r="32" spans="1:8" x14ac:dyDescent="0.35">
      <c r="A32" s="53">
        <f t="shared" si="0"/>
        <v>44866</v>
      </c>
      <c r="B32" s="53">
        <v>44894</v>
      </c>
      <c r="C32" s="54" t="s">
        <v>78</v>
      </c>
      <c r="D32" s="54" t="s">
        <v>26</v>
      </c>
      <c r="E32" s="54" t="s">
        <v>77</v>
      </c>
      <c r="F32" s="55">
        <v>10000</v>
      </c>
      <c r="G32" s="55">
        <v>39.950000000000003</v>
      </c>
      <c r="H32" s="55">
        <f t="shared" si="1"/>
        <v>399500</v>
      </c>
    </row>
    <row r="33" spans="1:8" x14ac:dyDescent="0.35">
      <c r="A33" s="53">
        <f t="shared" si="0"/>
        <v>44866</v>
      </c>
      <c r="B33" s="53">
        <v>44895</v>
      </c>
      <c r="C33" s="54" t="s">
        <v>78</v>
      </c>
      <c r="D33" s="54" t="s">
        <v>26</v>
      </c>
      <c r="E33" s="54" t="s">
        <v>77</v>
      </c>
      <c r="F33" s="55">
        <v>50000</v>
      </c>
      <c r="G33" s="55">
        <v>39.9</v>
      </c>
      <c r="H33" s="55">
        <f t="shared" si="1"/>
        <v>1995000</v>
      </c>
    </row>
    <row r="34" spans="1:8" x14ac:dyDescent="0.35">
      <c r="A34" s="53">
        <f t="shared" si="0"/>
        <v>44835</v>
      </c>
      <c r="B34" s="53">
        <v>44859</v>
      </c>
      <c r="C34" s="54" t="s">
        <v>78</v>
      </c>
      <c r="D34" s="54" t="s">
        <v>27</v>
      </c>
      <c r="E34" s="54" t="s">
        <v>77</v>
      </c>
      <c r="F34" s="55">
        <v>10000</v>
      </c>
      <c r="G34" s="55">
        <v>35.5</v>
      </c>
      <c r="H34" s="55">
        <f t="shared" si="1"/>
        <v>355000</v>
      </c>
    </row>
    <row r="35" spans="1:8" x14ac:dyDescent="0.35">
      <c r="A35" s="53">
        <f t="shared" si="0"/>
        <v>44835</v>
      </c>
      <c r="B35" s="53">
        <v>44859</v>
      </c>
      <c r="C35" s="54" t="s">
        <v>78</v>
      </c>
      <c r="D35" s="54" t="s">
        <v>27</v>
      </c>
      <c r="E35" s="54" t="s">
        <v>77</v>
      </c>
      <c r="F35" s="55">
        <v>20000</v>
      </c>
      <c r="G35" s="55">
        <v>35.5</v>
      </c>
      <c r="H35" s="55">
        <f t="shared" si="1"/>
        <v>710000</v>
      </c>
    </row>
    <row r="36" spans="1:8" x14ac:dyDescent="0.35">
      <c r="A36" s="53">
        <f t="shared" si="0"/>
        <v>44835</v>
      </c>
      <c r="B36" s="53">
        <v>44860</v>
      </c>
      <c r="C36" s="54" t="s">
        <v>78</v>
      </c>
      <c r="D36" s="54" t="s">
        <v>27</v>
      </c>
      <c r="E36" s="54" t="s">
        <v>77</v>
      </c>
      <c r="F36" s="55">
        <v>10000</v>
      </c>
      <c r="G36" s="55">
        <v>35.5</v>
      </c>
      <c r="H36" s="55">
        <f t="shared" si="1"/>
        <v>355000</v>
      </c>
    </row>
    <row r="37" spans="1:8" x14ac:dyDescent="0.35">
      <c r="A37" s="53">
        <f t="shared" si="0"/>
        <v>44835</v>
      </c>
      <c r="B37" s="53">
        <v>44860</v>
      </c>
      <c r="C37" s="54" t="s">
        <v>78</v>
      </c>
      <c r="D37" s="54" t="s">
        <v>27</v>
      </c>
      <c r="E37" s="54" t="s">
        <v>77</v>
      </c>
      <c r="F37" s="55">
        <v>5000</v>
      </c>
      <c r="G37" s="55">
        <v>35.5</v>
      </c>
      <c r="H37" s="55">
        <f t="shared" si="1"/>
        <v>177500</v>
      </c>
    </row>
    <row r="38" spans="1:8" x14ac:dyDescent="0.35">
      <c r="A38" s="53">
        <f t="shared" si="0"/>
        <v>44835</v>
      </c>
      <c r="B38" s="53">
        <v>44861</v>
      </c>
      <c r="C38" s="54" t="s">
        <v>78</v>
      </c>
      <c r="D38" s="54" t="s">
        <v>27</v>
      </c>
      <c r="E38" s="54" t="s">
        <v>77</v>
      </c>
      <c r="F38" s="55">
        <v>10000</v>
      </c>
      <c r="G38" s="55">
        <v>35.5</v>
      </c>
      <c r="H38" s="55">
        <f t="shared" si="1"/>
        <v>355000</v>
      </c>
    </row>
    <row r="39" spans="1:8" x14ac:dyDescent="0.35">
      <c r="A39" s="53">
        <f t="shared" si="0"/>
        <v>44835</v>
      </c>
      <c r="B39" s="53">
        <v>44861</v>
      </c>
      <c r="C39" s="54" t="s">
        <v>78</v>
      </c>
      <c r="D39" s="54" t="s">
        <v>27</v>
      </c>
      <c r="E39" s="54" t="s">
        <v>77</v>
      </c>
      <c r="F39" s="55">
        <v>5000</v>
      </c>
      <c r="G39" s="55">
        <v>35.5</v>
      </c>
      <c r="H39" s="55">
        <f t="shared" si="1"/>
        <v>177500</v>
      </c>
    </row>
    <row r="40" spans="1:8" x14ac:dyDescent="0.35">
      <c r="A40" s="53">
        <f t="shared" si="0"/>
        <v>44835</v>
      </c>
      <c r="B40" s="53">
        <v>44862</v>
      </c>
      <c r="C40" s="54" t="s">
        <v>78</v>
      </c>
      <c r="D40" s="54" t="s">
        <v>27</v>
      </c>
      <c r="E40" s="54" t="s">
        <v>77</v>
      </c>
      <c r="F40" s="55">
        <v>60000</v>
      </c>
      <c r="G40" s="55">
        <v>35</v>
      </c>
      <c r="H40" s="55">
        <f t="shared" si="1"/>
        <v>2100000</v>
      </c>
    </row>
    <row r="41" spans="1:8" x14ac:dyDescent="0.35">
      <c r="A41" s="53">
        <f t="shared" si="0"/>
        <v>44835</v>
      </c>
      <c r="B41" s="53">
        <v>44862</v>
      </c>
      <c r="C41" s="54" t="s">
        <v>78</v>
      </c>
      <c r="D41" s="54" t="s">
        <v>27</v>
      </c>
      <c r="E41" s="54" t="s">
        <v>77</v>
      </c>
      <c r="F41" s="55">
        <v>30000</v>
      </c>
      <c r="G41" s="55">
        <v>35</v>
      </c>
      <c r="H41" s="55">
        <f t="shared" si="1"/>
        <v>1050000</v>
      </c>
    </row>
    <row r="42" spans="1:8" x14ac:dyDescent="0.35">
      <c r="A42" s="53">
        <f t="shared" si="0"/>
        <v>44743</v>
      </c>
      <c r="B42" s="53">
        <v>44769</v>
      </c>
      <c r="C42" s="54" t="s">
        <v>78</v>
      </c>
      <c r="D42" s="54" t="s">
        <v>26</v>
      </c>
      <c r="E42" s="54" t="s">
        <v>77</v>
      </c>
      <c r="F42" s="55">
        <v>20000</v>
      </c>
      <c r="G42" s="55">
        <v>39.9</v>
      </c>
      <c r="H42" s="55">
        <f t="shared" si="1"/>
        <v>798000</v>
      </c>
    </row>
    <row r="43" spans="1:8" x14ac:dyDescent="0.35">
      <c r="A43" s="53">
        <f t="shared" si="0"/>
        <v>44682</v>
      </c>
      <c r="B43" s="53">
        <v>44708</v>
      </c>
      <c r="C43" s="54" t="s">
        <v>78</v>
      </c>
      <c r="D43" s="54" t="s">
        <v>25</v>
      </c>
      <c r="E43" s="54" t="s">
        <v>77</v>
      </c>
      <c r="F43" s="55">
        <v>5000</v>
      </c>
      <c r="G43" s="55">
        <v>48</v>
      </c>
      <c r="H43" s="55">
        <f t="shared" si="1"/>
        <v>240000</v>
      </c>
    </row>
    <row r="44" spans="1:8" x14ac:dyDescent="0.35">
      <c r="A44" s="53">
        <f t="shared" si="0"/>
        <v>44682</v>
      </c>
      <c r="B44" s="53">
        <v>44708</v>
      </c>
      <c r="C44" s="54" t="s">
        <v>78</v>
      </c>
      <c r="D44" s="54" t="s">
        <v>25</v>
      </c>
      <c r="E44" s="54" t="s">
        <v>77</v>
      </c>
      <c r="F44" s="55">
        <v>10000</v>
      </c>
      <c r="G44" s="55">
        <v>48</v>
      </c>
      <c r="H44" s="55">
        <f t="shared" si="1"/>
        <v>480000</v>
      </c>
    </row>
    <row r="45" spans="1:8" x14ac:dyDescent="0.35">
      <c r="A45" s="53">
        <f t="shared" si="0"/>
        <v>44682</v>
      </c>
      <c r="B45" s="53">
        <v>44711</v>
      </c>
      <c r="C45" s="54" t="s">
        <v>78</v>
      </c>
      <c r="D45" s="54" t="s">
        <v>25</v>
      </c>
      <c r="E45" s="54" t="s">
        <v>77</v>
      </c>
      <c r="F45" s="55">
        <v>40000</v>
      </c>
      <c r="G45" s="55">
        <v>47.75</v>
      </c>
      <c r="H45" s="55">
        <f t="shared" si="1"/>
        <v>1910000</v>
      </c>
    </row>
    <row r="46" spans="1:8" x14ac:dyDescent="0.35">
      <c r="A46" s="53">
        <f t="shared" si="0"/>
        <v>44682</v>
      </c>
      <c r="B46" s="53">
        <v>44711</v>
      </c>
      <c r="C46" s="54" t="s">
        <v>78</v>
      </c>
      <c r="D46" s="54" t="s">
        <v>25</v>
      </c>
      <c r="E46" s="54" t="s">
        <v>77</v>
      </c>
      <c r="F46" s="55">
        <v>20000</v>
      </c>
      <c r="G46" s="55">
        <v>47.75</v>
      </c>
      <c r="H46" s="55">
        <f t="shared" si="1"/>
        <v>955000</v>
      </c>
    </row>
    <row r="47" spans="1:8" x14ac:dyDescent="0.35">
      <c r="A47" s="53">
        <f t="shared" si="0"/>
        <v>44682</v>
      </c>
      <c r="B47" s="53">
        <v>44712</v>
      </c>
      <c r="C47" s="54" t="s">
        <v>78</v>
      </c>
      <c r="D47" s="54" t="s">
        <v>25</v>
      </c>
      <c r="E47" s="54" t="s">
        <v>77</v>
      </c>
      <c r="F47" s="55">
        <v>50000</v>
      </c>
      <c r="G47" s="55">
        <v>47.5</v>
      </c>
      <c r="H47" s="55">
        <f t="shared" si="1"/>
        <v>2375000</v>
      </c>
    </row>
    <row r="48" spans="1:8" x14ac:dyDescent="0.35">
      <c r="A48" s="53">
        <f t="shared" si="0"/>
        <v>44682</v>
      </c>
      <c r="B48" s="53">
        <v>44712</v>
      </c>
      <c r="C48" s="54" t="s">
        <v>78</v>
      </c>
      <c r="D48" s="54" t="s">
        <v>25</v>
      </c>
      <c r="E48" s="54" t="s">
        <v>77</v>
      </c>
      <c r="F48" s="55">
        <v>25000</v>
      </c>
      <c r="G48" s="55">
        <v>47.55</v>
      </c>
      <c r="H48" s="55">
        <f t="shared" si="1"/>
        <v>1188750</v>
      </c>
    </row>
    <row r="49" spans="1:8" x14ac:dyDescent="0.35">
      <c r="A49" s="53">
        <f t="shared" si="0"/>
        <v>44682</v>
      </c>
      <c r="B49" s="53">
        <v>44712</v>
      </c>
      <c r="C49" s="54" t="s">
        <v>78</v>
      </c>
      <c r="D49" s="54" t="s">
        <v>25</v>
      </c>
      <c r="E49" s="54" t="s">
        <v>76</v>
      </c>
      <c r="F49" s="55">
        <v>150000</v>
      </c>
      <c r="G49" s="55">
        <v>48.25</v>
      </c>
      <c r="H49" s="55">
        <f t="shared" si="1"/>
        <v>7237500</v>
      </c>
    </row>
    <row r="50" spans="1:8" x14ac:dyDescent="0.35">
      <c r="A50" s="53">
        <f t="shared" si="0"/>
        <v>44713</v>
      </c>
      <c r="B50" s="53">
        <v>44713</v>
      </c>
      <c r="C50" s="54" t="s">
        <v>78</v>
      </c>
      <c r="D50" s="54" t="s">
        <v>25</v>
      </c>
      <c r="E50" s="54" t="s">
        <v>77</v>
      </c>
      <c r="F50" s="55">
        <v>85000</v>
      </c>
      <c r="G50" s="55">
        <v>47.72</v>
      </c>
      <c r="H50" s="55">
        <f t="shared" si="1"/>
        <v>4056200</v>
      </c>
    </row>
    <row r="51" spans="1:8" x14ac:dyDescent="0.35">
      <c r="A51" s="53">
        <f t="shared" si="0"/>
        <v>44713</v>
      </c>
      <c r="B51" s="53">
        <v>44713</v>
      </c>
      <c r="C51" s="54" t="s">
        <v>78</v>
      </c>
      <c r="D51" s="54" t="s">
        <v>25</v>
      </c>
      <c r="E51" s="54" t="s">
        <v>76</v>
      </c>
      <c r="F51" s="55">
        <v>276000</v>
      </c>
      <c r="G51" s="55">
        <v>48.323300000000003</v>
      </c>
      <c r="H51" s="55">
        <f t="shared" si="1"/>
        <v>13337230.800000001</v>
      </c>
    </row>
    <row r="52" spans="1:8" x14ac:dyDescent="0.35">
      <c r="A52" s="53">
        <f t="shared" si="0"/>
        <v>44713</v>
      </c>
      <c r="B52" s="53">
        <v>44713</v>
      </c>
      <c r="C52" s="54" t="s">
        <v>78</v>
      </c>
      <c r="D52" s="54" t="s">
        <v>25</v>
      </c>
      <c r="E52" s="54" t="s">
        <v>77</v>
      </c>
      <c r="F52" s="55">
        <v>170000</v>
      </c>
      <c r="G52" s="55">
        <v>47.75</v>
      </c>
      <c r="H52" s="55">
        <f t="shared" si="1"/>
        <v>8117500</v>
      </c>
    </row>
    <row r="53" spans="1:8" x14ac:dyDescent="0.35">
      <c r="A53" s="53">
        <f t="shared" si="0"/>
        <v>44713</v>
      </c>
      <c r="B53" s="53">
        <v>44714</v>
      </c>
      <c r="C53" s="54" t="s">
        <v>78</v>
      </c>
      <c r="D53" s="54" t="s">
        <v>25</v>
      </c>
      <c r="E53" s="54" t="s">
        <v>76</v>
      </c>
      <c r="F53" s="55">
        <v>30000</v>
      </c>
      <c r="G53" s="55">
        <v>48.5</v>
      </c>
      <c r="H53" s="55">
        <f t="shared" si="1"/>
        <v>1455000</v>
      </c>
    </row>
    <row r="54" spans="1:8" x14ac:dyDescent="0.35">
      <c r="A54" s="53">
        <f t="shared" si="0"/>
        <v>44713</v>
      </c>
      <c r="B54" s="53">
        <v>44715</v>
      </c>
      <c r="C54" s="54" t="s">
        <v>78</v>
      </c>
      <c r="D54" s="54" t="s">
        <v>25</v>
      </c>
      <c r="E54" s="54" t="s">
        <v>76</v>
      </c>
      <c r="F54" s="55">
        <v>180000</v>
      </c>
      <c r="G54" s="55">
        <v>48.47</v>
      </c>
      <c r="H54" s="55">
        <f t="shared" si="1"/>
        <v>8724600</v>
      </c>
    </row>
    <row r="55" spans="1:8" x14ac:dyDescent="0.35">
      <c r="A55" s="53">
        <f t="shared" si="0"/>
        <v>44713</v>
      </c>
      <c r="B55" s="53">
        <v>44715</v>
      </c>
      <c r="C55" s="54" t="s">
        <v>78</v>
      </c>
      <c r="D55" s="54" t="s">
        <v>25</v>
      </c>
      <c r="E55" s="54" t="s">
        <v>77</v>
      </c>
      <c r="F55" s="55">
        <v>70000</v>
      </c>
      <c r="G55" s="55">
        <v>48</v>
      </c>
      <c r="H55" s="55">
        <f t="shared" si="1"/>
        <v>3360000</v>
      </c>
    </row>
    <row r="56" spans="1:8" x14ac:dyDescent="0.35">
      <c r="A56" s="53">
        <f t="shared" si="0"/>
        <v>44713</v>
      </c>
      <c r="B56" s="53">
        <v>44715</v>
      </c>
      <c r="C56" s="54" t="s">
        <v>78</v>
      </c>
      <c r="D56" s="54" t="s">
        <v>25</v>
      </c>
      <c r="E56" s="54" t="s">
        <v>77</v>
      </c>
      <c r="F56" s="55">
        <v>35000</v>
      </c>
      <c r="G56" s="55">
        <v>48</v>
      </c>
      <c r="H56" s="55">
        <f t="shared" si="1"/>
        <v>1680000</v>
      </c>
    </row>
    <row r="57" spans="1:8" x14ac:dyDescent="0.35">
      <c r="A57" s="53">
        <f t="shared" si="0"/>
        <v>44713</v>
      </c>
      <c r="B57" s="53">
        <v>44718</v>
      </c>
      <c r="C57" s="54" t="s">
        <v>78</v>
      </c>
      <c r="D57" s="54" t="s">
        <v>25</v>
      </c>
      <c r="E57" s="54" t="s">
        <v>76</v>
      </c>
      <c r="F57" s="55">
        <v>87000</v>
      </c>
      <c r="G57" s="55">
        <v>48.427700000000002</v>
      </c>
      <c r="H57" s="55">
        <f t="shared" si="1"/>
        <v>4213209.9000000004</v>
      </c>
    </row>
    <row r="58" spans="1:8" x14ac:dyDescent="0.35">
      <c r="A58" s="53">
        <f t="shared" si="0"/>
        <v>44713</v>
      </c>
      <c r="B58" s="53">
        <v>44718</v>
      </c>
      <c r="C58" s="54" t="s">
        <v>78</v>
      </c>
      <c r="D58" s="54" t="s">
        <v>25</v>
      </c>
      <c r="E58" s="54" t="s">
        <v>77</v>
      </c>
      <c r="F58" s="55">
        <v>20000</v>
      </c>
      <c r="G58" s="55">
        <v>48</v>
      </c>
      <c r="H58" s="55">
        <f t="shared" si="1"/>
        <v>960000</v>
      </c>
    </row>
    <row r="59" spans="1:8" x14ac:dyDescent="0.35">
      <c r="A59" s="53">
        <f t="shared" si="0"/>
        <v>44927</v>
      </c>
      <c r="B59" s="53">
        <v>44932</v>
      </c>
      <c r="C59" s="54" t="s">
        <v>75</v>
      </c>
      <c r="D59" s="54" t="s">
        <v>27</v>
      </c>
      <c r="E59" s="54" t="s">
        <v>76</v>
      </c>
      <c r="F59" s="55">
        <v>20000</v>
      </c>
      <c r="G59" s="55">
        <v>30.5</v>
      </c>
      <c r="H59" s="55">
        <f t="shared" si="1"/>
        <v>610000</v>
      </c>
    </row>
    <row r="60" spans="1:8" x14ac:dyDescent="0.35">
      <c r="A60" s="53">
        <f t="shared" si="0"/>
        <v>44866</v>
      </c>
      <c r="B60" s="53">
        <v>44882</v>
      </c>
      <c r="C60" s="54" t="s">
        <v>78</v>
      </c>
      <c r="D60" s="54" t="s">
        <v>27</v>
      </c>
      <c r="E60" s="54" t="s">
        <v>77</v>
      </c>
      <c r="F60" s="55">
        <v>25000</v>
      </c>
      <c r="G60" s="55">
        <v>32.9</v>
      </c>
      <c r="H60" s="55">
        <f t="shared" si="1"/>
        <v>822500</v>
      </c>
    </row>
    <row r="61" spans="1:8" x14ac:dyDescent="0.35">
      <c r="A61" s="53">
        <f t="shared" si="0"/>
        <v>44866</v>
      </c>
      <c r="B61" s="53">
        <v>44882</v>
      </c>
      <c r="C61" s="54" t="s">
        <v>78</v>
      </c>
      <c r="D61" s="54" t="s">
        <v>27</v>
      </c>
      <c r="E61" s="54" t="s">
        <v>76</v>
      </c>
      <c r="F61" s="55">
        <v>15000</v>
      </c>
      <c r="G61" s="55">
        <v>33.25</v>
      </c>
      <c r="H61" s="55">
        <f t="shared" si="1"/>
        <v>498750</v>
      </c>
    </row>
    <row r="62" spans="1:8" x14ac:dyDescent="0.35">
      <c r="A62" s="53">
        <f t="shared" si="0"/>
        <v>44866</v>
      </c>
      <c r="B62" s="53">
        <v>44882</v>
      </c>
      <c r="C62" s="54" t="s">
        <v>78</v>
      </c>
      <c r="D62" s="54" t="s">
        <v>27</v>
      </c>
      <c r="E62" s="54" t="s">
        <v>77</v>
      </c>
      <c r="F62" s="55">
        <v>25000</v>
      </c>
      <c r="G62" s="55">
        <v>32.75</v>
      </c>
      <c r="H62" s="55">
        <f t="shared" si="1"/>
        <v>818750</v>
      </c>
    </row>
    <row r="63" spans="1:8" x14ac:dyDescent="0.35">
      <c r="A63" s="53">
        <f t="shared" si="0"/>
        <v>44866</v>
      </c>
      <c r="B63" s="53">
        <v>44883</v>
      </c>
      <c r="C63" s="54" t="s">
        <v>78</v>
      </c>
      <c r="D63" s="54" t="s">
        <v>27</v>
      </c>
      <c r="E63" s="54" t="s">
        <v>77</v>
      </c>
      <c r="F63" s="55">
        <v>32000</v>
      </c>
      <c r="G63" s="55">
        <v>31.75</v>
      </c>
      <c r="H63" s="55">
        <f t="shared" si="1"/>
        <v>1016000</v>
      </c>
    </row>
    <row r="64" spans="1:8" x14ac:dyDescent="0.35">
      <c r="A64" s="53">
        <f t="shared" si="0"/>
        <v>44866</v>
      </c>
      <c r="B64" s="53">
        <v>44883</v>
      </c>
      <c r="C64" s="54" t="s">
        <v>78</v>
      </c>
      <c r="D64" s="54" t="s">
        <v>27</v>
      </c>
      <c r="E64" s="54" t="s">
        <v>76</v>
      </c>
      <c r="F64" s="55">
        <v>17500</v>
      </c>
      <c r="G64" s="55">
        <v>31.75</v>
      </c>
      <c r="H64" s="55">
        <f t="shared" si="1"/>
        <v>555625</v>
      </c>
    </row>
    <row r="65" spans="1:8" x14ac:dyDescent="0.35">
      <c r="A65" s="53">
        <f t="shared" si="0"/>
        <v>44866</v>
      </c>
      <c r="B65" s="53">
        <v>44883</v>
      </c>
      <c r="C65" s="54" t="s">
        <v>78</v>
      </c>
      <c r="D65" s="54" t="s">
        <v>27</v>
      </c>
      <c r="E65" s="54" t="s">
        <v>77</v>
      </c>
      <c r="F65" s="55">
        <v>32000</v>
      </c>
      <c r="G65" s="55">
        <v>31.78</v>
      </c>
      <c r="H65" s="55">
        <f t="shared" si="1"/>
        <v>1016960</v>
      </c>
    </row>
    <row r="66" spans="1:8" x14ac:dyDescent="0.35">
      <c r="A66" s="53">
        <f t="shared" ref="A66:A129" si="2">EOMONTH(B66,-1)+1</f>
        <v>44866</v>
      </c>
      <c r="B66" s="53">
        <v>44883</v>
      </c>
      <c r="C66" s="54" t="s">
        <v>78</v>
      </c>
      <c r="D66" s="54" t="s">
        <v>27</v>
      </c>
      <c r="E66" s="54" t="s">
        <v>76</v>
      </c>
      <c r="F66" s="55">
        <v>5000</v>
      </c>
      <c r="G66" s="55">
        <v>32</v>
      </c>
      <c r="H66" s="55">
        <f t="shared" si="1"/>
        <v>160000</v>
      </c>
    </row>
    <row r="67" spans="1:8" x14ac:dyDescent="0.35">
      <c r="A67" s="53">
        <f t="shared" si="2"/>
        <v>44866</v>
      </c>
      <c r="B67" s="53">
        <v>44886</v>
      </c>
      <c r="C67" s="54" t="s">
        <v>78</v>
      </c>
      <c r="D67" s="54" t="s">
        <v>27</v>
      </c>
      <c r="E67" s="54" t="s">
        <v>77</v>
      </c>
      <c r="F67" s="55">
        <v>15000</v>
      </c>
      <c r="G67" s="55">
        <v>32.33</v>
      </c>
      <c r="H67" s="55">
        <f t="shared" ref="H67:H130" si="3">+G67*F67</f>
        <v>484950</v>
      </c>
    </row>
    <row r="68" spans="1:8" x14ac:dyDescent="0.35">
      <c r="A68" s="53">
        <f t="shared" si="2"/>
        <v>44866</v>
      </c>
      <c r="B68" s="53">
        <v>44886</v>
      </c>
      <c r="C68" s="54" t="s">
        <v>78</v>
      </c>
      <c r="D68" s="54" t="s">
        <v>27</v>
      </c>
      <c r="E68" s="54" t="s">
        <v>77</v>
      </c>
      <c r="F68" s="55">
        <v>15000</v>
      </c>
      <c r="G68" s="55">
        <v>32.5</v>
      </c>
      <c r="H68" s="55">
        <f t="shared" si="3"/>
        <v>487500</v>
      </c>
    </row>
    <row r="69" spans="1:8" x14ac:dyDescent="0.35">
      <c r="A69" s="53">
        <f t="shared" si="2"/>
        <v>44927</v>
      </c>
      <c r="B69" s="53">
        <v>44936</v>
      </c>
      <c r="C69" s="54" t="s">
        <v>75</v>
      </c>
      <c r="D69" s="54" t="s">
        <v>27</v>
      </c>
      <c r="E69" s="54" t="s">
        <v>77</v>
      </c>
      <c r="F69" s="55">
        <v>5000</v>
      </c>
      <c r="G69" s="55">
        <v>30.25</v>
      </c>
      <c r="H69" s="55">
        <f t="shared" si="3"/>
        <v>151250</v>
      </c>
    </row>
    <row r="70" spans="1:8" x14ac:dyDescent="0.35">
      <c r="A70" s="53">
        <f t="shared" si="2"/>
        <v>44927</v>
      </c>
      <c r="B70" s="53">
        <v>44937</v>
      </c>
      <c r="C70" s="54" t="s">
        <v>75</v>
      </c>
      <c r="D70" s="54" t="s">
        <v>27</v>
      </c>
      <c r="E70" s="54" t="s">
        <v>76</v>
      </c>
      <c r="F70" s="55">
        <v>5000</v>
      </c>
      <c r="G70" s="55">
        <v>30.6</v>
      </c>
      <c r="H70" s="55">
        <f t="shared" si="3"/>
        <v>153000</v>
      </c>
    </row>
    <row r="71" spans="1:8" x14ac:dyDescent="0.35">
      <c r="A71" s="53">
        <f t="shared" si="2"/>
        <v>44927</v>
      </c>
      <c r="B71" s="53">
        <v>44937</v>
      </c>
      <c r="C71" s="54" t="s">
        <v>75</v>
      </c>
      <c r="D71" s="54" t="s">
        <v>27</v>
      </c>
      <c r="E71" s="54" t="s">
        <v>77</v>
      </c>
      <c r="F71" s="55">
        <v>10000</v>
      </c>
      <c r="G71" s="55">
        <v>30.25</v>
      </c>
      <c r="H71" s="55">
        <f t="shared" si="3"/>
        <v>302500</v>
      </c>
    </row>
    <row r="72" spans="1:8" x14ac:dyDescent="0.35">
      <c r="A72" s="53">
        <f t="shared" si="2"/>
        <v>44927</v>
      </c>
      <c r="B72" s="53">
        <v>44937</v>
      </c>
      <c r="C72" s="54" t="s">
        <v>75</v>
      </c>
      <c r="D72" s="54" t="s">
        <v>27</v>
      </c>
      <c r="E72" s="54" t="s">
        <v>76</v>
      </c>
      <c r="F72" s="55">
        <v>5000</v>
      </c>
      <c r="G72" s="55">
        <v>30.6</v>
      </c>
      <c r="H72" s="55">
        <f t="shared" si="3"/>
        <v>153000</v>
      </c>
    </row>
    <row r="73" spans="1:8" x14ac:dyDescent="0.35">
      <c r="A73" s="53">
        <f t="shared" si="2"/>
        <v>44866</v>
      </c>
      <c r="B73" s="53">
        <v>44872</v>
      </c>
      <c r="C73" s="54" t="s">
        <v>78</v>
      </c>
      <c r="D73" s="54" t="s">
        <v>27</v>
      </c>
      <c r="E73" s="54" t="s">
        <v>77</v>
      </c>
      <c r="F73" s="55">
        <v>50000</v>
      </c>
      <c r="G73" s="55">
        <v>34.75</v>
      </c>
      <c r="H73" s="55">
        <f t="shared" si="3"/>
        <v>1737500</v>
      </c>
    </row>
    <row r="74" spans="1:8" x14ac:dyDescent="0.35">
      <c r="A74" s="53">
        <f t="shared" si="2"/>
        <v>44866</v>
      </c>
      <c r="B74" s="53">
        <v>44872</v>
      </c>
      <c r="C74" s="54" t="s">
        <v>78</v>
      </c>
      <c r="D74" s="54" t="s">
        <v>27</v>
      </c>
      <c r="E74" s="54" t="s">
        <v>76</v>
      </c>
      <c r="F74" s="55">
        <v>20000</v>
      </c>
      <c r="G74" s="55">
        <v>34.5</v>
      </c>
      <c r="H74" s="55">
        <f t="shared" si="3"/>
        <v>690000</v>
      </c>
    </row>
    <row r="75" spans="1:8" x14ac:dyDescent="0.35">
      <c r="A75" s="53">
        <f t="shared" si="2"/>
        <v>44866</v>
      </c>
      <c r="B75" s="53">
        <v>44872</v>
      </c>
      <c r="C75" s="54" t="s">
        <v>78</v>
      </c>
      <c r="D75" s="54" t="s">
        <v>27</v>
      </c>
      <c r="E75" s="54" t="s">
        <v>76</v>
      </c>
      <c r="F75" s="55">
        <v>40000</v>
      </c>
      <c r="G75" s="55">
        <v>34.5</v>
      </c>
      <c r="H75" s="55">
        <f t="shared" si="3"/>
        <v>1380000</v>
      </c>
    </row>
    <row r="76" spans="1:8" x14ac:dyDescent="0.35">
      <c r="A76" s="53">
        <f t="shared" si="2"/>
        <v>44866</v>
      </c>
      <c r="B76" s="53">
        <v>44872</v>
      </c>
      <c r="C76" s="54" t="s">
        <v>78</v>
      </c>
      <c r="D76" s="54" t="s">
        <v>27</v>
      </c>
      <c r="E76" s="54" t="s">
        <v>77</v>
      </c>
      <c r="F76" s="55">
        <v>100000</v>
      </c>
      <c r="G76" s="55">
        <v>34.75</v>
      </c>
      <c r="H76" s="55">
        <f t="shared" si="3"/>
        <v>3475000</v>
      </c>
    </row>
    <row r="77" spans="1:8" x14ac:dyDescent="0.35">
      <c r="A77" s="53">
        <f t="shared" si="2"/>
        <v>44866</v>
      </c>
      <c r="B77" s="53">
        <v>44873</v>
      </c>
      <c r="C77" s="54" t="s">
        <v>78</v>
      </c>
      <c r="D77" s="54" t="s">
        <v>27</v>
      </c>
      <c r="E77" s="54" t="s">
        <v>77</v>
      </c>
      <c r="F77" s="55">
        <v>30000</v>
      </c>
      <c r="G77" s="55">
        <v>34.409999999999997</v>
      </c>
      <c r="H77" s="55">
        <f t="shared" si="3"/>
        <v>1032299.9999999999</v>
      </c>
    </row>
    <row r="78" spans="1:8" x14ac:dyDescent="0.35">
      <c r="A78" s="53">
        <f t="shared" si="2"/>
        <v>44866</v>
      </c>
      <c r="B78" s="53">
        <v>44873</v>
      </c>
      <c r="C78" s="54" t="s">
        <v>78</v>
      </c>
      <c r="D78" s="54" t="s">
        <v>27</v>
      </c>
      <c r="E78" s="54" t="s">
        <v>77</v>
      </c>
      <c r="F78" s="55">
        <v>60000</v>
      </c>
      <c r="G78" s="55">
        <v>34.25</v>
      </c>
      <c r="H78" s="55">
        <f t="shared" si="3"/>
        <v>2055000</v>
      </c>
    </row>
    <row r="79" spans="1:8" x14ac:dyDescent="0.35">
      <c r="A79" s="53">
        <f t="shared" si="2"/>
        <v>44774</v>
      </c>
      <c r="B79" s="53">
        <v>44783</v>
      </c>
      <c r="C79" s="54" t="s">
        <v>78</v>
      </c>
      <c r="D79" s="54" t="s">
        <v>26</v>
      </c>
      <c r="E79" s="54" t="s">
        <v>77</v>
      </c>
      <c r="F79" s="55">
        <v>40000</v>
      </c>
      <c r="G79" s="55">
        <v>39.9</v>
      </c>
      <c r="H79" s="55">
        <f t="shared" si="3"/>
        <v>1596000</v>
      </c>
    </row>
    <row r="80" spans="1:8" x14ac:dyDescent="0.35">
      <c r="A80" s="53">
        <f t="shared" si="2"/>
        <v>44774</v>
      </c>
      <c r="B80" s="53">
        <v>44783</v>
      </c>
      <c r="C80" s="54" t="s">
        <v>78</v>
      </c>
      <c r="D80" s="54" t="s">
        <v>26</v>
      </c>
      <c r="E80" s="54" t="s">
        <v>77</v>
      </c>
      <c r="F80" s="55">
        <v>80000</v>
      </c>
      <c r="G80" s="55">
        <v>39.9</v>
      </c>
      <c r="H80" s="55">
        <f t="shared" si="3"/>
        <v>3192000</v>
      </c>
    </row>
    <row r="81" spans="1:8" x14ac:dyDescent="0.35">
      <c r="A81" s="53">
        <f t="shared" si="2"/>
        <v>44774</v>
      </c>
      <c r="B81" s="53">
        <v>44784</v>
      </c>
      <c r="C81" s="54" t="s">
        <v>78</v>
      </c>
      <c r="D81" s="54" t="s">
        <v>26</v>
      </c>
      <c r="E81" s="54" t="s">
        <v>76</v>
      </c>
      <c r="F81" s="55">
        <v>20000</v>
      </c>
      <c r="G81" s="55">
        <v>39.9</v>
      </c>
      <c r="H81" s="55">
        <f t="shared" si="3"/>
        <v>798000</v>
      </c>
    </row>
    <row r="82" spans="1:8" x14ac:dyDescent="0.35">
      <c r="A82" s="53">
        <f t="shared" si="2"/>
        <v>44774</v>
      </c>
      <c r="B82" s="53">
        <v>44784</v>
      </c>
      <c r="C82" s="54" t="s">
        <v>78</v>
      </c>
      <c r="D82" s="54" t="s">
        <v>26</v>
      </c>
      <c r="E82" s="54" t="s">
        <v>76</v>
      </c>
      <c r="F82" s="55">
        <v>10000</v>
      </c>
      <c r="G82" s="55">
        <v>39.9</v>
      </c>
      <c r="H82" s="55">
        <f t="shared" si="3"/>
        <v>399000</v>
      </c>
    </row>
    <row r="83" spans="1:8" x14ac:dyDescent="0.35">
      <c r="A83" s="53">
        <f t="shared" si="2"/>
        <v>44835</v>
      </c>
      <c r="B83" s="53">
        <v>44838</v>
      </c>
      <c r="C83" s="54" t="s">
        <v>78</v>
      </c>
      <c r="D83" s="54" t="s">
        <v>26</v>
      </c>
      <c r="E83" s="54" t="s">
        <v>77</v>
      </c>
      <c r="F83" s="55">
        <v>60000</v>
      </c>
      <c r="G83" s="55">
        <v>39.9</v>
      </c>
      <c r="H83" s="55">
        <f t="shared" si="3"/>
        <v>2394000</v>
      </c>
    </row>
    <row r="84" spans="1:8" x14ac:dyDescent="0.35">
      <c r="A84" s="53">
        <f t="shared" si="2"/>
        <v>44958</v>
      </c>
      <c r="B84" s="53">
        <v>44965</v>
      </c>
      <c r="C84" s="54" t="s">
        <v>75</v>
      </c>
      <c r="D84" s="54" t="s">
        <v>27</v>
      </c>
      <c r="E84" s="54" t="s">
        <v>77</v>
      </c>
      <c r="F84" s="55">
        <v>40000</v>
      </c>
      <c r="G84" s="55">
        <v>31.3</v>
      </c>
      <c r="H84" s="55">
        <f t="shared" si="3"/>
        <v>1252000</v>
      </c>
    </row>
    <row r="85" spans="1:8" x14ac:dyDescent="0.35">
      <c r="A85" s="53">
        <f t="shared" si="2"/>
        <v>44958</v>
      </c>
      <c r="B85" s="53">
        <v>44966</v>
      </c>
      <c r="C85" s="54" t="s">
        <v>75</v>
      </c>
      <c r="D85" s="54" t="s">
        <v>27</v>
      </c>
      <c r="E85" s="54" t="s">
        <v>76</v>
      </c>
      <c r="F85" s="55">
        <v>5000</v>
      </c>
      <c r="G85" s="55">
        <v>31.6</v>
      </c>
      <c r="H85" s="55">
        <f t="shared" si="3"/>
        <v>158000</v>
      </c>
    </row>
    <row r="86" spans="1:8" x14ac:dyDescent="0.35">
      <c r="A86" s="53">
        <f t="shared" si="2"/>
        <v>44958</v>
      </c>
      <c r="B86" s="53">
        <v>44966</v>
      </c>
      <c r="C86" s="54" t="s">
        <v>75</v>
      </c>
      <c r="D86" s="54" t="s">
        <v>27</v>
      </c>
      <c r="E86" s="54" t="s">
        <v>76</v>
      </c>
      <c r="F86" s="55">
        <v>5000</v>
      </c>
      <c r="G86" s="55">
        <v>31.5</v>
      </c>
      <c r="H86" s="55">
        <f t="shared" si="3"/>
        <v>157500</v>
      </c>
    </row>
    <row r="87" spans="1:8" x14ac:dyDescent="0.35">
      <c r="A87" s="53">
        <f t="shared" si="2"/>
        <v>44958</v>
      </c>
      <c r="B87" s="53">
        <v>44966</v>
      </c>
      <c r="C87" s="54" t="s">
        <v>75</v>
      </c>
      <c r="D87" s="54" t="s">
        <v>27</v>
      </c>
      <c r="E87" s="54" t="s">
        <v>76</v>
      </c>
      <c r="F87" s="55">
        <v>5000</v>
      </c>
      <c r="G87" s="55">
        <v>31.6</v>
      </c>
      <c r="H87" s="55">
        <f t="shared" si="3"/>
        <v>158000</v>
      </c>
    </row>
    <row r="88" spans="1:8" x14ac:dyDescent="0.35">
      <c r="A88" s="53">
        <f t="shared" si="2"/>
        <v>44958</v>
      </c>
      <c r="B88" s="53">
        <v>44966</v>
      </c>
      <c r="C88" s="54" t="s">
        <v>75</v>
      </c>
      <c r="D88" s="54" t="s">
        <v>27</v>
      </c>
      <c r="E88" s="54" t="s">
        <v>76</v>
      </c>
      <c r="F88" s="55">
        <v>10000</v>
      </c>
      <c r="G88" s="55">
        <v>31.6</v>
      </c>
      <c r="H88" s="55">
        <f t="shared" si="3"/>
        <v>316000</v>
      </c>
    </row>
    <row r="89" spans="1:8" x14ac:dyDescent="0.35">
      <c r="A89" s="53">
        <f t="shared" si="2"/>
        <v>44958</v>
      </c>
      <c r="B89" s="53">
        <v>44966</v>
      </c>
      <c r="C89" s="54" t="s">
        <v>75</v>
      </c>
      <c r="D89" s="54" t="s">
        <v>27</v>
      </c>
      <c r="E89" s="54" t="s">
        <v>76</v>
      </c>
      <c r="F89" s="55">
        <v>5000</v>
      </c>
      <c r="G89" s="55">
        <v>31.5</v>
      </c>
      <c r="H89" s="55">
        <f t="shared" si="3"/>
        <v>157500</v>
      </c>
    </row>
    <row r="90" spans="1:8" x14ac:dyDescent="0.35">
      <c r="A90" s="53">
        <f t="shared" si="2"/>
        <v>44958</v>
      </c>
      <c r="B90" s="53">
        <v>44966</v>
      </c>
      <c r="C90" s="54" t="s">
        <v>75</v>
      </c>
      <c r="D90" s="54" t="s">
        <v>27</v>
      </c>
      <c r="E90" s="54" t="s">
        <v>76</v>
      </c>
      <c r="F90" s="55">
        <v>5000</v>
      </c>
      <c r="G90" s="55">
        <v>31.5</v>
      </c>
      <c r="H90" s="55">
        <f t="shared" si="3"/>
        <v>157500</v>
      </c>
    </row>
    <row r="91" spans="1:8" x14ac:dyDescent="0.35">
      <c r="A91" s="53">
        <f t="shared" si="2"/>
        <v>44958</v>
      </c>
      <c r="B91" s="53">
        <v>44966</v>
      </c>
      <c r="C91" s="54" t="s">
        <v>75</v>
      </c>
      <c r="D91" s="54" t="s">
        <v>27</v>
      </c>
      <c r="E91" s="54" t="s">
        <v>77</v>
      </c>
      <c r="F91" s="55">
        <v>56000</v>
      </c>
      <c r="G91" s="55">
        <v>31.25</v>
      </c>
      <c r="H91" s="55">
        <f t="shared" si="3"/>
        <v>1750000</v>
      </c>
    </row>
    <row r="92" spans="1:8" x14ac:dyDescent="0.35">
      <c r="A92" s="53">
        <f t="shared" si="2"/>
        <v>44958</v>
      </c>
      <c r="B92" s="53">
        <v>44971</v>
      </c>
      <c r="C92" s="54" t="s">
        <v>75</v>
      </c>
      <c r="D92" s="54" t="s">
        <v>27</v>
      </c>
      <c r="E92" s="54" t="s">
        <v>76</v>
      </c>
      <c r="F92" s="55">
        <v>15000</v>
      </c>
      <c r="G92" s="55">
        <v>31.75</v>
      </c>
      <c r="H92" s="55">
        <f t="shared" si="3"/>
        <v>476250</v>
      </c>
    </row>
    <row r="93" spans="1:8" x14ac:dyDescent="0.35">
      <c r="A93" s="53">
        <f t="shared" si="2"/>
        <v>44958</v>
      </c>
      <c r="B93" s="53">
        <v>44971</v>
      </c>
      <c r="C93" s="54" t="s">
        <v>75</v>
      </c>
      <c r="D93" s="54" t="s">
        <v>27</v>
      </c>
      <c r="E93" s="54" t="s">
        <v>76</v>
      </c>
      <c r="F93" s="55">
        <v>15000</v>
      </c>
      <c r="G93" s="55">
        <v>31.75</v>
      </c>
      <c r="H93" s="55">
        <f t="shared" si="3"/>
        <v>476250</v>
      </c>
    </row>
    <row r="94" spans="1:8" x14ac:dyDescent="0.35">
      <c r="A94" s="53">
        <f t="shared" si="2"/>
        <v>44958</v>
      </c>
      <c r="B94" s="53">
        <v>44971</v>
      </c>
      <c r="C94" s="54" t="s">
        <v>75</v>
      </c>
      <c r="D94" s="54" t="s">
        <v>27</v>
      </c>
      <c r="E94" s="54" t="s">
        <v>76</v>
      </c>
      <c r="F94" s="55">
        <v>15000</v>
      </c>
      <c r="G94" s="55">
        <v>31.75</v>
      </c>
      <c r="H94" s="55">
        <f t="shared" si="3"/>
        <v>476250</v>
      </c>
    </row>
    <row r="95" spans="1:8" x14ac:dyDescent="0.35">
      <c r="A95" s="53">
        <f t="shared" si="2"/>
        <v>44958</v>
      </c>
      <c r="B95" s="53">
        <v>44971</v>
      </c>
      <c r="C95" s="54" t="s">
        <v>75</v>
      </c>
      <c r="D95" s="54" t="s">
        <v>27</v>
      </c>
      <c r="E95" s="54" t="s">
        <v>76</v>
      </c>
      <c r="F95" s="55">
        <v>5000</v>
      </c>
      <c r="G95" s="55">
        <v>31.55</v>
      </c>
      <c r="H95" s="55">
        <f t="shared" si="3"/>
        <v>157750</v>
      </c>
    </row>
    <row r="96" spans="1:8" x14ac:dyDescent="0.35">
      <c r="A96" s="53">
        <f t="shared" si="2"/>
        <v>44958</v>
      </c>
      <c r="B96" s="53">
        <v>44971</v>
      </c>
      <c r="C96" s="54" t="s">
        <v>75</v>
      </c>
      <c r="D96" s="54" t="s">
        <v>27</v>
      </c>
      <c r="E96" s="54" t="s">
        <v>76</v>
      </c>
      <c r="F96" s="55">
        <v>15000</v>
      </c>
      <c r="G96" s="55">
        <v>31.75</v>
      </c>
      <c r="H96" s="55">
        <f t="shared" si="3"/>
        <v>476250</v>
      </c>
    </row>
    <row r="97" spans="1:8" x14ac:dyDescent="0.35">
      <c r="A97" s="53">
        <f t="shared" si="2"/>
        <v>44958</v>
      </c>
      <c r="B97" s="53">
        <v>44971</v>
      </c>
      <c r="C97" s="54" t="s">
        <v>75</v>
      </c>
      <c r="D97" s="54" t="s">
        <v>27</v>
      </c>
      <c r="E97" s="54" t="s">
        <v>76</v>
      </c>
      <c r="F97" s="55">
        <v>15000</v>
      </c>
      <c r="G97" s="55">
        <v>31.75</v>
      </c>
      <c r="H97" s="55">
        <f t="shared" si="3"/>
        <v>476250</v>
      </c>
    </row>
    <row r="98" spans="1:8" x14ac:dyDescent="0.35">
      <c r="A98" s="53">
        <f t="shared" si="2"/>
        <v>44896</v>
      </c>
      <c r="B98" s="53">
        <v>44897</v>
      </c>
      <c r="C98" s="54" t="s">
        <v>78</v>
      </c>
      <c r="D98" s="54" t="s">
        <v>26</v>
      </c>
      <c r="E98" s="54" t="s">
        <v>77</v>
      </c>
      <c r="F98" s="55">
        <v>5000</v>
      </c>
      <c r="G98" s="55">
        <v>39.9</v>
      </c>
      <c r="H98" s="55">
        <f t="shared" si="3"/>
        <v>199500</v>
      </c>
    </row>
    <row r="99" spans="1:8" x14ac:dyDescent="0.35">
      <c r="A99" s="53">
        <f t="shared" si="2"/>
        <v>44896</v>
      </c>
      <c r="B99" s="53">
        <v>44897</v>
      </c>
      <c r="C99" s="54" t="s">
        <v>78</v>
      </c>
      <c r="D99" s="54" t="s">
        <v>26</v>
      </c>
      <c r="E99" s="54" t="s">
        <v>77</v>
      </c>
      <c r="F99" s="55">
        <v>5000</v>
      </c>
      <c r="G99" s="55">
        <v>39.9</v>
      </c>
      <c r="H99" s="55">
        <f t="shared" si="3"/>
        <v>199500</v>
      </c>
    </row>
    <row r="100" spans="1:8" x14ac:dyDescent="0.35">
      <c r="A100" s="53">
        <f t="shared" si="2"/>
        <v>44896</v>
      </c>
      <c r="B100" s="53">
        <v>44900</v>
      </c>
      <c r="C100" s="54" t="s">
        <v>78</v>
      </c>
      <c r="D100" s="54" t="s">
        <v>26</v>
      </c>
      <c r="E100" s="54" t="s">
        <v>77</v>
      </c>
      <c r="F100" s="55">
        <v>62000</v>
      </c>
      <c r="G100" s="55">
        <v>39.9</v>
      </c>
      <c r="H100" s="55">
        <f t="shared" si="3"/>
        <v>2473800</v>
      </c>
    </row>
    <row r="101" spans="1:8" x14ac:dyDescent="0.35">
      <c r="A101" s="53">
        <f t="shared" si="2"/>
        <v>44896</v>
      </c>
      <c r="B101" s="53">
        <v>44900</v>
      </c>
      <c r="C101" s="54" t="s">
        <v>78</v>
      </c>
      <c r="D101" s="54" t="s">
        <v>26</v>
      </c>
      <c r="E101" s="54" t="s">
        <v>77</v>
      </c>
      <c r="F101" s="55">
        <v>62000</v>
      </c>
      <c r="G101" s="55">
        <v>39.9</v>
      </c>
      <c r="H101" s="55">
        <f t="shared" si="3"/>
        <v>2473800</v>
      </c>
    </row>
    <row r="102" spans="1:8" x14ac:dyDescent="0.35">
      <c r="A102" s="53">
        <f t="shared" si="2"/>
        <v>44896</v>
      </c>
      <c r="B102" s="53">
        <v>44901</v>
      </c>
      <c r="C102" s="54" t="s">
        <v>78</v>
      </c>
      <c r="D102" s="54" t="s">
        <v>26</v>
      </c>
      <c r="E102" s="54" t="s">
        <v>77</v>
      </c>
      <c r="F102" s="55">
        <v>30000</v>
      </c>
      <c r="G102" s="55">
        <v>39.9</v>
      </c>
      <c r="H102" s="55">
        <f t="shared" si="3"/>
        <v>1197000</v>
      </c>
    </row>
    <row r="103" spans="1:8" x14ac:dyDescent="0.35">
      <c r="A103" s="53">
        <f t="shared" si="2"/>
        <v>44896</v>
      </c>
      <c r="B103" s="53">
        <v>44901</v>
      </c>
      <c r="C103" s="54" t="s">
        <v>78</v>
      </c>
      <c r="D103" s="54" t="s">
        <v>26</v>
      </c>
      <c r="E103" s="54" t="s">
        <v>77</v>
      </c>
      <c r="F103" s="55">
        <v>30000</v>
      </c>
      <c r="G103" s="55">
        <v>39.9</v>
      </c>
      <c r="H103" s="55">
        <f t="shared" si="3"/>
        <v>1197000</v>
      </c>
    </row>
    <row r="104" spans="1:8" x14ac:dyDescent="0.35">
      <c r="A104" s="53">
        <f t="shared" si="2"/>
        <v>44896</v>
      </c>
      <c r="B104" s="53">
        <v>44902</v>
      </c>
      <c r="C104" s="54" t="s">
        <v>78</v>
      </c>
      <c r="D104" s="54" t="s">
        <v>26</v>
      </c>
      <c r="E104" s="54" t="s">
        <v>77</v>
      </c>
      <c r="F104" s="55">
        <v>40000</v>
      </c>
      <c r="G104" s="55">
        <v>39.9</v>
      </c>
      <c r="H104" s="55">
        <f t="shared" si="3"/>
        <v>1596000</v>
      </c>
    </row>
    <row r="105" spans="1:8" x14ac:dyDescent="0.35">
      <c r="A105" s="53">
        <f t="shared" si="2"/>
        <v>44835</v>
      </c>
      <c r="B105" s="53">
        <v>44840</v>
      </c>
      <c r="C105" s="54" t="s">
        <v>78</v>
      </c>
      <c r="D105" s="54" t="s">
        <v>27</v>
      </c>
      <c r="E105" s="54" t="s">
        <v>77</v>
      </c>
      <c r="F105" s="55">
        <v>30000</v>
      </c>
      <c r="G105" s="55">
        <v>37</v>
      </c>
      <c r="H105" s="55">
        <f t="shared" si="3"/>
        <v>1110000</v>
      </c>
    </row>
    <row r="106" spans="1:8" x14ac:dyDescent="0.35">
      <c r="A106" s="53">
        <f t="shared" si="2"/>
        <v>44835</v>
      </c>
      <c r="B106" s="53">
        <v>44844</v>
      </c>
      <c r="C106" s="54" t="s">
        <v>78</v>
      </c>
      <c r="D106" s="54" t="s">
        <v>27</v>
      </c>
      <c r="E106" s="54" t="s">
        <v>77</v>
      </c>
      <c r="F106" s="55">
        <v>30000</v>
      </c>
      <c r="G106" s="55">
        <v>36.75</v>
      </c>
      <c r="H106" s="55">
        <f t="shared" si="3"/>
        <v>1102500</v>
      </c>
    </row>
    <row r="107" spans="1:8" x14ac:dyDescent="0.35">
      <c r="A107" s="53">
        <f t="shared" si="2"/>
        <v>44835</v>
      </c>
      <c r="B107" s="53">
        <v>44844</v>
      </c>
      <c r="C107" s="54" t="s">
        <v>78</v>
      </c>
      <c r="D107" s="54" t="s">
        <v>27</v>
      </c>
      <c r="E107" s="54" t="s">
        <v>77</v>
      </c>
      <c r="F107" s="55">
        <v>15000</v>
      </c>
      <c r="G107" s="55">
        <v>36.75</v>
      </c>
      <c r="H107" s="55">
        <f t="shared" si="3"/>
        <v>551250</v>
      </c>
    </row>
    <row r="108" spans="1:8" x14ac:dyDescent="0.35">
      <c r="A108" s="53">
        <f t="shared" si="2"/>
        <v>44835</v>
      </c>
      <c r="B108" s="53">
        <v>44845</v>
      </c>
      <c r="C108" s="54" t="s">
        <v>78</v>
      </c>
      <c r="D108" s="54" t="s">
        <v>27</v>
      </c>
      <c r="E108" s="54" t="s">
        <v>77</v>
      </c>
      <c r="F108" s="55">
        <v>10000</v>
      </c>
      <c r="G108" s="55">
        <v>36.700000000000003</v>
      </c>
      <c r="H108" s="55">
        <f t="shared" si="3"/>
        <v>367000</v>
      </c>
    </row>
    <row r="109" spans="1:8" x14ac:dyDescent="0.35">
      <c r="A109" s="53">
        <f t="shared" si="2"/>
        <v>44835</v>
      </c>
      <c r="B109" s="53">
        <v>44845</v>
      </c>
      <c r="C109" s="54" t="s">
        <v>78</v>
      </c>
      <c r="D109" s="54" t="s">
        <v>27</v>
      </c>
      <c r="E109" s="54" t="s">
        <v>77</v>
      </c>
      <c r="F109" s="55">
        <v>5000</v>
      </c>
      <c r="G109" s="55">
        <v>36.700000000000003</v>
      </c>
      <c r="H109" s="55">
        <f t="shared" si="3"/>
        <v>183500</v>
      </c>
    </row>
    <row r="110" spans="1:8" x14ac:dyDescent="0.35">
      <c r="A110" s="53">
        <f t="shared" si="2"/>
        <v>44743</v>
      </c>
      <c r="B110" s="53">
        <v>44755</v>
      </c>
      <c r="C110" s="54" t="s">
        <v>78</v>
      </c>
      <c r="D110" s="54" t="s">
        <v>26</v>
      </c>
      <c r="E110" s="54" t="s">
        <v>76</v>
      </c>
      <c r="F110" s="55">
        <v>100000</v>
      </c>
      <c r="G110" s="55">
        <v>39.75</v>
      </c>
      <c r="H110" s="55">
        <f t="shared" si="3"/>
        <v>3975000</v>
      </c>
    </row>
    <row r="111" spans="1:8" x14ac:dyDescent="0.35">
      <c r="A111" s="53">
        <f t="shared" si="2"/>
        <v>44743</v>
      </c>
      <c r="B111" s="53">
        <v>44755</v>
      </c>
      <c r="C111" s="54" t="s">
        <v>78</v>
      </c>
      <c r="D111" s="54" t="s">
        <v>26</v>
      </c>
      <c r="E111" s="54" t="s">
        <v>76</v>
      </c>
      <c r="F111" s="55">
        <v>50000</v>
      </c>
      <c r="G111" s="55">
        <v>39.75</v>
      </c>
      <c r="H111" s="55">
        <f t="shared" si="3"/>
        <v>1987500</v>
      </c>
    </row>
    <row r="112" spans="1:8" x14ac:dyDescent="0.35">
      <c r="A112" s="53">
        <f t="shared" si="2"/>
        <v>44927</v>
      </c>
      <c r="B112" s="53">
        <v>44944</v>
      </c>
      <c r="C112" s="54" t="s">
        <v>75</v>
      </c>
      <c r="D112" s="54" t="s">
        <v>26</v>
      </c>
      <c r="E112" s="54" t="s">
        <v>76</v>
      </c>
      <c r="F112" s="55">
        <v>15000</v>
      </c>
      <c r="G112" s="55">
        <v>39.85</v>
      </c>
      <c r="H112" s="55">
        <f t="shared" si="3"/>
        <v>597750</v>
      </c>
    </row>
    <row r="113" spans="1:8" x14ac:dyDescent="0.35">
      <c r="A113" s="53">
        <f t="shared" si="2"/>
        <v>44927</v>
      </c>
      <c r="B113" s="53">
        <v>44944</v>
      </c>
      <c r="C113" s="54" t="s">
        <v>75</v>
      </c>
      <c r="D113" s="54" t="s">
        <v>26</v>
      </c>
      <c r="E113" s="54" t="s">
        <v>76</v>
      </c>
      <c r="F113" s="55">
        <v>15000</v>
      </c>
      <c r="G113" s="55">
        <v>39.85</v>
      </c>
      <c r="H113" s="55">
        <f t="shared" si="3"/>
        <v>597750</v>
      </c>
    </row>
    <row r="114" spans="1:8" x14ac:dyDescent="0.35">
      <c r="A114" s="53">
        <f t="shared" si="2"/>
        <v>44927</v>
      </c>
      <c r="B114" s="53">
        <v>44945</v>
      </c>
      <c r="C114" s="54" t="s">
        <v>75</v>
      </c>
      <c r="D114" s="54" t="s">
        <v>26</v>
      </c>
      <c r="E114" s="54" t="s">
        <v>76</v>
      </c>
      <c r="F114" s="55">
        <v>15000</v>
      </c>
      <c r="G114" s="55">
        <v>39.85</v>
      </c>
      <c r="H114" s="55">
        <f t="shared" si="3"/>
        <v>597750</v>
      </c>
    </row>
    <row r="115" spans="1:8" x14ac:dyDescent="0.35">
      <c r="A115" s="53">
        <f t="shared" si="2"/>
        <v>44713</v>
      </c>
      <c r="B115" s="53">
        <v>44735</v>
      </c>
      <c r="C115" s="54" t="s">
        <v>78</v>
      </c>
      <c r="D115" s="54" t="s">
        <v>25</v>
      </c>
      <c r="E115" s="54" t="s">
        <v>76</v>
      </c>
      <c r="F115" s="55">
        <v>60000</v>
      </c>
      <c r="G115" s="55">
        <v>51</v>
      </c>
      <c r="H115" s="55">
        <f t="shared" si="3"/>
        <v>3060000</v>
      </c>
    </row>
    <row r="116" spans="1:8" x14ac:dyDescent="0.35">
      <c r="A116" s="53">
        <f t="shared" si="2"/>
        <v>44713</v>
      </c>
      <c r="B116" s="53">
        <v>44736</v>
      </c>
      <c r="C116" s="54" t="s">
        <v>78</v>
      </c>
      <c r="D116" s="54" t="s">
        <v>25</v>
      </c>
      <c r="E116" s="54" t="s">
        <v>77</v>
      </c>
      <c r="F116" s="55">
        <v>20000</v>
      </c>
      <c r="G116" s="55">
        <v>50.25</v>
      </c>
      <c r="H116" s="55">
        <f t="shared" si="3"/>
        <v>1005000</v>
      </c>
    </row>
    <row r="117" spans="1:8" x14ac:dyDescent="0.35">
      <c r="A117" s="53">
        <f t="shared" si="2"/>
        <v>44713</v>
      </c>
      <c r="B117" s="53">
        <v>44736</v>
      </c>
      <c r="C117" s="54" t="s">
        <v>78</v>
      </c>
      <c r="D117" s="54" t="s">
        <v>25</v>
      </c>
      <c r="E117" s="54" t="s">
        <v>77</v>
      </c>
      <c r="F117" s="55">
        <v>10000</v>
      </c>
      <c r="G117" s="55">
        <v>50.25</v>
      </c>
      <c r="H117" s="55">
        <f t="shared" si="3"/>
        <v>502500</v>
      </c>
    </row>
    <row r="118" spans="1:8" x14ac:dyDescent="0.35">
      <c r="A118" s="53">
        <f t="shared" si="2"/>
        <v>44713</v>
      </c>
      <c r="B118" s="53">
        <v>44736</v>
      </c>
      <c r="C118" s="54" t="s">
        <v>78</v>
      </c>
      <c r="D118" s="54" t="s">
        <v>25</v>
      </c>
      <c r="E118" s="54" t="s">
        <v>76</v>
      </c>
      <c r="F118" s="55">
        <v>15000</v>
      </c>
      <c r="G118" s="55">
        <v>51</v>
      </c>
      <c r="H118" s="55">
        <f t="shared" si="3"/>
        <v>765000</v>
      </c>
    </row>
    <row r="119" spans="1:8" x14ac:dyDescent="0.35">
      <c r="A119" s="53">
        <f t="shared" si="2"/>
        <v>44713</v>
      </c>
      <c r="B119" s="53">
        <v>44739</v>
      </c>
      <c r="C119" s="54" t="s">
        <v>78</v>
      </c>
      <c r="D119" s="54" t="s">
        <v>25</v>
      </c>
      <c r="E119" s="54" t="s">
        <v>77</v>
      </c>
      <c r="F119" s="55">
        <v>60000</v>
      </c>
      <c r="G119" s="55">
        <v>50.2</v>
      </c>
      <c r="H119" s="55">
        <f t="shared" si="3"/>
        <v>3012000</v>
      </c>
    </row>
    <row r="120" spans="1:8" x14ac:dyDescent="0.35">
      <c r="A120" s="53">
        <f t="shared" si="2"/>
        <v>44713</v>
      </c>
      <c r="B120" s="53">
        <v>44739</v>
      </c>
      <c r="C120" s="54" t="s">
        <v>78</v>
      </c>
      <c r="D120" s="54" t="s">
        <v>25</v>
      </c>
      <c r="E120" s="54" t="s">
        <v>77</v>
      </c>
      <c r="F120" s="55">
        <v>30000</v>
      </c>
      <c r="G120" s="55">
        <v>50.2</v>
      </c>
      <c r="H120" s="55">
        <f t="shared" si="3"/>
        <v>1506000</v>
      </c>
    </row>
    <row r="121" spans="1:8" x14ac:dyDescent="0.35">
      <c r="A121" s="53">
        <f t="shared" si="2"/>
        <v>44713</v>
      </c>
      <c r="B121" s="53">
        <v>44740</v>
      </c>
      <c r="C121" s="54" t="s">
        <v>78</v>
      </c>
      <c r="D121" s="54" t="s">
        <v>25</v>
      </c>
      <c r="E121" s="54" t="s">
        <v>77</v>
      </c>
      <c r="F121" s="55">
        <v>40000</v>
      </c>
      <c r="G121" s="55">
        <v>49.8</v>
      </c>
      <c r="H121" s="55">
        <f t="shared" si="3"/>
        <v>1992000</v>
      </c>
    </row>
    <row r="122" spans="1:8" x14ac:dyDescent="0.35">
      <c r="A122" s="53">
        <f t="shared" si="2"/>
        <v>44713</v>
      </c>
      <c r="B122" s="53">
        <v>44740</v>
      </c>
      <c r="C122" s="54" t="s">
        <v>78</v>
      </c>
      <c r="D122" s="54" t="s">
        <v>25</v>
      </c>
      <c r="E122" s="54" t="s">
        <v>77</v>
      </c>
      <c r="F122" s="55">
        <v>20000</v>
      </c>
      <c r="G122" s="55">
        <v>49.85</v>
      </c>
      <c r="H122" s="55">
        <f t="shared" si="3"/>
        <v>997000</v>
      </c>
    </row>
    <row r="123" spans="1:8" x14ac:dyDescent="0.35">
      <c r="A123" s="53">
        <f t="shared" si="2"/>
        <v>44713</v>
      </c>
      <c r="B123" s="53">
        <v>44741</v>
      </c>
      <c r="C123" s="54" t="s">
        <v>78</v>
      </c>
      <c r="D123" s="54" t="s">
        <v>25</v>
      </c>
      <c r="E123" s="54" t="s">
        <v>76</v>
      </c>
      <c r="F123" s="55">
        <v>90000</v>
      </c>
      <c r="G123" s="55">
        <v>50.75</v>
      </c>
      <c r="H123" s="55">
        <f t="shared" si="3"/>
        <v>4567500</v>
      </c>
    </row>
    <row r="124" spans="1:8" x14ac:dyDescent="0.35">
      <c r="A124" s="53">
        <f t="shared" si="2"/>
        <v>44896</v>
      </c>
      <c r="B124" s="53">
        <v>44907</v>
      </c>
      <c r="C124" s="54" t="s">
        <v>78</v>
      </c>
      <c r="D124" s="54" t="s">
        <v>27</v>
      </c>
      <c r="E124" s="54" t="s">
        <v>77</v>
      </c>
      <c r="F124" s="55">
        <v>70000</v>
      </c>
      <c r="G124" s="55">
        <v>31.75</v>
      </c>
      <c r="H124" s="55">
        <f t="shared" si="3"/>
        <v>2222500</v>
      </c>
    </row>
    <row r="125" spans="1:8" x14ac:dyDescent="0.35">
      <c r="A125" s="53">
        <f t="shared" si="2"/>
        <v>44896</v>
      </c>
      <c r="B125" s="53">
        <v>44907</v>
      </c>
      <c r="C125" s="54" t="s">
        <v>78</v>
      </c>
      <c r="D125" s="54" t="s">
        <v>27</v>
      </c>
      <c r="E125" s="54" t="s">
        <v>77</v>
      </c>
      <c r="F125" s="55">
        <v>35000</v>
      </c>
      <c r="G125" s="55">
        <v>31.75</v>
      </c>
      <c r="H125" s="55">
        <f t="shared" si="3"/>
        <v>1111250</v>
      </c>
    </row>
    <row r="126" spans="1:8" x14ac:dyDescent="0.35">
      <c r="A126" s="53">
        <f t="shared" si="2"/>
        <v>44896</v>
      </c>
      <c r="B126" s="53">
        <v>44908</v>
      </c>
      <c r="C126" s="54" t="s">
        <v>78</v>
      </c>
      <c r="D126" s="54" t="s">
        <v>27</v>
      </c>
      <c r="E126" s="54" t="s">
        <v>77</v>
      </c>
      <c r="F126" s="55">
        <v>10000</v>
      </c>
      <c r="G126" s="55">
        <v>31.25</v>
      </c>
      <c r="H126" s="55">
        <f t="shared" si="3"/>
        <v>312500</v>
      </c>
    </row>
    <row r="127" spans="1:8" x14ac:dyDescent="0.35">
      <c r="A127" s="53">
        <f t="shared" si="2"/>
        <v>44896</v>
      </c>
      <c r="B127" s="53">
        <v>44908</v>
      </c>
      <c r="C127" s="54" t="s">
        <v>78</v>
      </c>
      <c r="D127" s="54" t="s">
        <v>27</v>
      </c>
      <c r="E127" s="54" t="s">
        <v>77</v>
      </c>
      <c r="F127" s="55">
        <v>30000</v>
      </c>
      <c r="G127" s="55">
        <v>31.08</v>
      </c>
      <c r="H127" s="55">
        <f t="shared" si="3"/>
        <v>932400</v>
      </c>
    </row>
    <row r="128" spans="1:8" x14ac:dyDescent="0.35">
      <c r="A128" s="53">
        <f t="shared" si="2"/>
        <v>44896</v>
      </c>
      <c r="B128" s="53">
        <v>44909</v>
      </c>
      <c r="C128" s="54" t="s">
        <v>78</v>
      </c>
      <c r="D128" s="54" t="s">
        <v>27</v>
      </c>
      <c r="E128" s="54" t="s">
        <v>77</v>
      </c>
      <c r="F128" s="55">
        <v>40000</v>
      </c>
      <c r="G128" s="55">
        <v>30</v>
      </c>
      <c r="H128" s="55">
        <f t="shared" si="3"/>
        <v>1200000</v>
      </c>
    </row>
    <row r="129" spans="1:8" x14ac:dyDescent="0.35">
      <c r="A129" s="53">
        <f t="shared" si="2"/>
        <v>44896</v>
      </c>
      <c r="B129" s="53">
        <v>44909</v>
      </c>
      <c r="C129" s="54" t="s">
        <v>78</v>
      </c>
      <c r="D129" s="54" t="s">
        <v>27</v>
      </c>
      <c r="E129" s="54" t="s">
        <v>77</v>
      </c>
      <c r="F129" s="55">
        <v>40000</v>
      </c>
      <c r="G129" s="55">
        <v>30.56</v>
      </c>
      <c r="H129" s="55">
        <f t="shared" si="3"/>
        <v>1222400</v>
      </c>
    </row>
    <row r="130" spans="1:8" x14ac:dyDescent="0.35">
      <c r="A130" s="53">
        <f t="shared" ref="A130:A193" si="4">EOMONTH(B130,-1)+1</f>
        <v>44805</v>
      </c>
      <c r="B130" s="53">
        <v>44823</v>
      </c>
      <c r="C130" s="54" t="s">
        <v>78</v>
      </c>
      <c r="D130" s="54" t="s">
        <v>26</v>
      </c>
      <c r="E130" s="54" t="s">
        <v>77</v>
      </c>
      <c r="F130" s="55">
        <v>12000</v>
      </c>
      <c r="G130" s="55">
        <v>39.9</v>
      </c>
      <c r="H130" s="55">
        <f t="shared" si="3"/>
        <v>478800</v>
      </c>
    </row>
    <row r="131" spans="1:8" x14ac:dyDescent="0.35">
      <c r="A131" s="53">
        <f t="shared" si="4"/>
        <v>44927</v>
      </c>
      <c r="B131" s="53">
        <v>44939</v>
      </c>
      <c r="C131" s="54" t="s">
        <v>75</v>
      </c>
      <c r="D131" s="54" t="s">
        <v>27</v>
      </c>
      <c r="E131" s="54" t="s">
        <v>77</v>
      </c>
      <c r="F131" s="55">
        <v>5000</v>
      </c>
      <c r="G131" s="55">
        <v>30.25</v>
      </c>
      <c r="H131" s="55">
        <f t="shared" ref="H131:H194" si="5">+G131*F131</f>
        <v>151250</v>
      </c>
    </row>
    <row r="132" spans="1:8" x14ac:dyDescent="0.35">
      <c r="A132" s="53">
        <f t="shared" si="4"/>
        <v>44927</v>
      </c>
      <c r="B132" s="53">
        <v>44942</v>
      </c>
      <c r="C132" s="54" t="s">
        <v>75</v>
      </c>
      <c r="D132" s="54" t="s">
        <v>27</v>
      </c>
      <c r="E132" s="54" t="s">
        <v>76</v>
      </c>
      <c r="F132" s="55">
        <v>5000</v>
      </c>
      <c r="G132" s="55">
        <v>32.5</v>
      </c>
      <c r="H132" s="55">
        <f t="shared" si="5"/>
        <v>162500</v>
      </c>
    </row>
    <row r="133" spans="1:8" x14ac:dyDescent="0.35">
      <c r="A133" s="53">
        <f t="shared" si="4"/>
        <v>44927</v>
      </c>
      <c r="B133" s="53">
        <v>44942</v>
      </c>
      <c r="C133" s="54" t="s">
        <v>75</v>
      </c>
      <c r="D133" s="54" t="s">
        <v>27</v>
      </c>
      <c r="E133" s="54" t="s">
        <v>76</v>
      </c>
      <c r="F133" s="55">
        <v>5000</v>
      </c>
      <c r="G133" s="55">
        <v>32.5</v>
      </c>
      <c r="H133" s="55">
        <f t="shared" si="5"/>
        <v>162500</v>
      </c>
    </row>
    <row r="134" spans="1:8" x14ac:dyDescent="0.35">
      <c r="A134" s="53">
        <f t="shared" si="4"/>
        <v>44927</v>
      </c>
      <c r="B134" s="53">
        <v>44943</v>
      </c>
      <c r="C134" s="54" t="s">
        <v>75</v>
      </c>
      <c r="D134" s="54" t="s">
        <v>27</v>
      </c>
      <c r="E134" s="54" t="s">
        <v>76</v>
      </c>
      <c r="F134" s="55">
        <v>17500</v>
      </c>
      <c r="G134" s="55">
        <v>32.75</v>
      </c>
      <c r="H134" s="55">
        <f t="shared" si="5"/>
        <v>573125</v>
      </c>
    </row>
    <row r="135" spans="1:8" x14ac:dyDescent="0.35">
      <c r="A135" s="53">
        <f t="shared" si="4"/>
        <v>44927</v>
      </c>
      <c r="B135" s="53">
        <v>44943</v>
      </c>
      <c r="C135" s="54" t="s">
        <v>75</v>
      </c>
      <c r="D135" s="54" t="s">
        <v>27</v>
      </c>
      <c r="E135" s="54" t="s">
        <v>76</v>
      </c>
      <c r="F135" s="55">
        <v>12500</v>
      </c>
      <c r="G135" s="55">
        <v>32.75</v>
      </c>
      <c r="H135" s="55">
        <f t="shared" si="5"/>
        <v>409375</v>
      </c>
    </row>
    <row r="136" spans="1:8" x14ac:dyDescent="0.35">
      <c r="A136" s="53">
        <f t="shared" si="4"/>
        <v>44927</v>
      </c>
      <c r="B136" s="53">
        <v>44943</v>
      </c>
      <c r="C136" s="54" t="s">
        <v>75</v>
      </c>
      <c r="D136" s="54" t="s">
        <v>27</v>
      </c>
      <c r="E136" s="54" t="s">
        <v>76</v>
      </c>
      <c r="F136" s="55">
        <v>17500</v>
      </c>
      <c r="G136" s="55">
        <v>32.75</v>
      </c>
      <c r="H136" s="55">
        <f t="shared" si="5"/>
        <v>573125</v>
      </c>
    </row>
    <row r="137" spans="1:8" x14ac:dyDescent="0.35">
      <c r="A137" s="53">
        <f t="shared" si="4"/>
        <v>44927</v>
      </c>
      <c r="B137" s="53">
        <v>44943</v>
      </c>
      <c r="C137" s="54" t="s">
        <v>75</v>
      </c>
      <c r="D137" s="54" t="s">
        <v>27</v>
      </c>
      <c r="E137" s="54" t="s">
        <v>76</v>
      </c>
      <c r="F137" s="55">
        <v>12500</v>
      </c>
      <c r="G137" s="55">
        <v>32.75</v>
      </c>
      <c r="H137" s="55">
        <f t="shared" si="5"/>
        <v>409375</v>
      </c>
    </row>
    <row r="138" spans="1:8" x14ac:dyDescent="0.35">
      <c r="A138" s="53">
        <f t="shared" si="4"/>
        <v>44927</v>
      </c>
      <c r="B138" s="53">
        <v>44944</v>
      </c>
      <c r="C138" s="54" t="s">
        <v>75</v>
      </c>
      <c r="D138" s="54" t="s">
        <v>27</v>
      </c>
      <c r="E138" s="54" t="s">
        <v>77</v>
      </c>
      <c r="F138" s="55">
        <v>25000</v>
      </c>
      <c r="G138" s="55">
        <v>32.5</v>
      </c>
      <c r="H138" s="55">
        <f t="shared" si="5"/>
        <v>812500</v>
      </c>
    </row>
    <row r="139" spans="1:8" x14ac:dyDescent="0.35">
      <c r="A139" s="53">
        <f t="shared" si="4"/>
        <v>44927</v>
      </c>
      <c r="B139" s="53">
        <v>44945</v>
      </c>
      <c r="C139" s="54" t="s">
        <v>75</v>
      </c>
      <c r="D139" s="54" t="s">
        <v>27</v>
      </c>
      <c r="E139" s="54" t="s">
        <v>76</v>
      </c>
      <c r="F139" s="55">
        <v>10000</v>
      </c>
      <c r="G139" s="55">
        <v>32.75</v>
      </c>
      <c r="H139" s="55">
        <f t="shared" si="5"/>
        <v>327500</v>
      </c>
    </row>
    <row r="140" spans="1:8" x14ac:dyDescent="0.35">
      <c r="A140" s="53">
        <f t="shared" si="4"/>
        <v>44958</v>
      </c>
      <c r="B140" s="53">
        <v>44963</v>
      </c>
      <c r="C140" s="54" t="s">
        <v>75</v>
      </c>
      <c r="D140" s="54" t="s">
        <v>26</v>
      </c>
      <c r="E140" s="54" t="s">
        <v>76</v>
      </c>
      <c r="F140" s="55">
        <v>10000</v>
      </c>
      <c r="G140" s="55">
        <v>39.5</v>
      </c>
      <c r="H140" s="55">
        <f t="shared" si="5"/>
        <v>395000</v>
      </c>
    </row>
    <row r="141" spans="1:8" x14ac:dyDescent="0.35">
      <c r="A141" s="53">
        <f t="shared" si="4"/>
        <v>44958</v>
      </c>
      <c r="B141" s="53">
        <v>44964</v>
      </c>
      <c r="C141" s="54" t="s">
        <v>75</v>
      </c>
      <c r="D141" s="54" t="s">
        <v>26</v>
      </c>
      <c r="E141" s="54" t="s">
        <v>77</v>
      </c>
      <c r="F141" s="55">
        <v>20000</v>
      </c>
      <c r="G141" s="55">
        <v>39.9</v>
      </c>
      <c r="H141" s="55">
        <f t="shared" si="5"/>
        <v>798000</v>
      </c>
    </row>
    <row r="142" spans="1:8" x14ac:dyDescent="0.35">
      <c r="A142" s="53">
        <f t="shared" si="4"/>
        <v>44713</v>
      </c>
      <c r="B142" s="53">
        <v>44742</v>
      </c>
      <c r="C142" s="54" t="s">
        <v>78</v>
      </c>
      <c r="D142" s="54" t="s">
        <v>25</v>
      </c>
      <c r="E142" s="54" t="s">
        <v>77</v>
      </c>
      <c r="F142" s="55">
        <v>98000</v>
      </c>
      <c r="G142" s="55">
        <v>49.25</v>
      </c>
      <c r="H142" s="55">
        <f t="shared" si="5"/>
        <v>4826500</v>
      </c>
    </row>
    <row r="143" spans="1:8" x14ac:dyDescent="0.35">
      <c r="A143" s="53">
        <f t="shared" si="4"/>
        <v>44713</v>
      </c>
      <c r="B143" s="53">
        <v>44742</v>
      </c>
      <c r="C143" s="54" t="s">
        <v>78</v>
      </c>
      <c r="D143" s="54" t="s">
        <v>25</v>
      </c>
      <c r="E143" s="54" t="s">
        <v>77</v>
      </c>
      <c r="F143" s="55">
        <v>49000</v>
      </c>
      <c r="G143" s="55">
        <v>49.47</v>
      </c>
      <c r="H143" s="55">
        <f t="shared" si="5"/>
        <v>2424030</v>
      </c>
    </row>
    <row r="144" spans="1:8" x14ac:dyDescent="0.35">
      <c r="A144" s="53">
        <f t="shared" si="4"/>
        <v>44743</v>
      </c>
      <c r="B144" s="53">
        <v>44746</v>
      </c>
      <c r="C144" s="54" t="s">
        <v>78</v>
      </c>
      <c r="D144" s="54" t="s">
        <v>25</v>
      </c>
      <c r="E144" s="54" t="s">
        <v>76</v>
      </c>
      <c r="F144" s="55">
        <v>10000</v>
      </c>
      <c r="G144" s="55">
        <v>50.5</v>
      </c>
      <c r="H144" s="55">
        <f t="shared" si="5"/>
        <v>505000</v>
      </c>
    </row>
    <row r="145" spans="1:8" x14ac:dyDescent="0.35">
      <c r="A145" s="53">
        <f t="shared" si="4"/>
        <v>44743</v>
      </c>
      <c r="B145" s="53">
        <v>44747</v>
      </c>
      <c r="C145" s="54" t="s">
        <v>78</v>
      </c>
      <c r="D145" s="54" t="s">
        <v>25</v>
      </c>
      <c r="E145" s="54" t="s">
        <v>76</v>
      </c>
      <c r="F145" s="55">
        <v>90000</v>
      </c>
      <c r="G145" s="55">
        <v>50.25</v>
      </c>
      <c r="H145" s="55">
        <f t="shared" si="5"/>
        <v>4522500</v>
      </c>
    </row>
    <row r="146" spans="1:8" x14ac:dyDescent="0.35">
      <c r="A146" s="53">
        <f t="shared" si="4"/>
        <v>44743</v>
      </c>
      <c r="B146" s="53">
        <v>44748</v>
      </c>
      <c r="C146" s="54" t="s">
        <v>78</v>
      </c>
      <c r="D146" s="54" t="s">
        <v>25</v>
      </c>
      <c r="E146" s="54" t="s">
        <v>77</v>
      </c>
      <c r="F146" s="55">
        <v>44000</v>
      </c>
      <c r="G146" s="55">
        <v>50.1</v>
      </c>
      <c r="H146" s="55">
        <f t="shared" si="5"/>
        <v>2204400</v>
      </c>
    </row>
    <row r="147" spans="1:8" x14ac:dyDescent="0.35">
      <c r="A147" s="53">
        <f t="shared" si="4"/>
        <v>44743</v>
      </c>
      <c r="B147" s="53">
        <v>44748</v>
      </c>
      <c r="C147" s="54" t="s">
        <v>78</v>
      </c>
      <c r="D147" s="54" t="s">
        <v>25</v>
      </c>
      <c r="E147" s="54" t="s">
        <v>76</v>
      </c>
      <c r="F147" s="55">
        <v>60000</v>
      </c>
      <c r="G147" s="55">
        <v>51</v>
      </c>
      <c r="H147" s="55">
        <f t="shared" si="5"/>
        <v>3060000</v>
      </c>
    </row>
    <row r="148" spans="1:8" x14ac:dyDescent="0.35">
      <c r="A148" s="53">
        <f t="shared" si="4"/>
        <v>44866</v>
      </c>
      <c r="B148" s="53">
        <v>44895</v>
      </c>
      <c r="C148" s="54" t="s">
        <v>78</v>
      </c>
      <c r="D148" s="54" t="s">
        <v>27</v>
      </c>
      <c r="E148" s="54" t="s">
        <v>76</v>
      </c>
      <c r="F148" s="55">
        <v>20000</v>
      </c>
      <c r="G148" s="55">
        <v>32.299999999999997</v>
      </c>
      <c r="H148" s="55">
        <f t="shared" si="5"/>
        <v>646000</v>
      </c>
    </row>
    <row r="149" spans="1:8" x14ac:dyDescent="0.35">
      <c r="A149" s="53">
        <f t="shared" si="4"/>
        <v>44866</v>
      </c>
      <c r="B149" s="53">
        <v>44895</v>
      </c>
      <c r="C149" s="54" t="s">
        <v>78</v>
      </c>
      <c r="D149" s="54" t="s">
        <v>27</v>
      </c>
      <c r="E149" s="54" t="s">
        <v>77</v>
      </c>
      <c r="F149" s="55">
        <v>64000</v>
      </c>
      <c r="G149" s="55">
        <v>32.28</v>
      </c>
      <c r="H149" s="55">
        <f t="shared" si="5"/>
        <v>2065920</v>
      </c>
    </row>
    <row r="150" spans="1:8" x14ac:dyDescent="0.35">
      <c r="A150" s="53">
        <f t="shared" si="4"/>
        <v>44896</v>
      </c>
      <c r="B150" s="53">
        <v>44896</v>
      </c>
      <c r="C150" s="54" t="s">
        <v>78</v>
      </c>
      <c r="D150" s="54" t="s">
        <v>27</v>
      </c>
      <c r="E150" s="54" t="s">
        <v>77</v>
      </c>
      <c r="F150" s="55">
        <v>10000</v>
      </c>
      <c r="G150" s="55">
        <v>32</v>
      </c>
      <c r="H150" s="55">
        <f t="shared" si="5"/>
        <v>320000</v>
      </c>
    </row>
    <row r="151" spans="1:8" x14ac:dyDescent="0.35">
      <c r="A151" s="53">
        <f t="shared" si="4"/>
        <v>44896</v>
      </c>
      <c r="B151" s="53">
        <v>44896</v>
      </c>
      <c r="C151" s="54" t="s">
        <v>78</v>
      </c>
      <c r="D151" s="54" t="s">
        <v>27</v>
      </c>
      <c r="E151" s="54" t="s">
        <v>77</v>
      </c>
      <c r="F151" s="55">
        <v>20000</v>
      </c>
      <c r="G151" s="55">
        <v>32</v>
      </c>
      <c r="H151" s="55">
        <f t="shared" si="5"/>
        <v>640000</v>
      </c>
    </row>
    <row r="152" spans="1:8" x14ac:dyDescent="0.35">
      <c r="A152" s="53">
        <f t="shared" si="4"/>
        <v>44896</v>
      </c>
      <c r="B152" s="53">
        <v>44897</v>
      </c>
      <c r="C152" s="54" t="s">
        <v>78</v>
      </c>
      <c r="D152" s="54" t="s">
        <v>27</v>
      </c>
      <c r="E152" s="54" t="s">
        <v>77</v>
      </c>
      <c r="F152" s="55">
        <v>30000</v>
      </c>
      <c r="G152" s="55">
        <v>32</v>
      </c>
      <c r="H152" s="55">
        <f t="shared" si="5"/>
        <v>960000</v>
      </c>
    </row>
    <row r="153" spans="1:8" x14ac:dyDescent="0.35">
      <c r="A153" s="53">
        <f t="shared" si="4"/>
        <v>44896</v>
      </c>
      <c r="B153" s="53">
        <v>44897</v>
      </c>
      <c r="C153" s="54" t="s">
        <v>78</v>
      </c>
      <c r="D153" s="54" t="s">
        <v>27</v>
      </c>
      <c r="E153" s="54" t="s">
        <v>77</v>
      </c>
      <c r="F153" s="55">
        <v>15000</v>
      </c>
      <c r="G153" s="55">
        <v>31.91</v>
      </c>
      <c r="H153" s="55">
        <f t="shared" si="5"/>
        <v>478650</v>
      </c>
    </row>
    <row r="154" spans="1:8" x14ac:dyDescent="0.35">
      <c r="A154" s="53">
        <f t="shared" si="4"/>
        <v>44835</v>
      </c>
      <c r="B154" s="53">
        <v>44852</v>
      </c>
      <c r="C154" s="54" t="s">
        <v>78</v>
      </c>
      <c r="D154" s="54" t="s">
        <v>27</v>
      </c>
      <c r="E154" s="54" t="s">
        <v>77</v>
      </c>
      <c r="F154" s="55">
        <v>60000</v>
      </c>
      <c r="G154" s="55">
        <v>36</v>
      </c>
      <c r="H154" s="55">
        <f t="shared" si="5"/>
        <v>2160000</v>
      </c>
    </row>
    <row r="155" spans="1:8" x14ac:dyDescent="0.35">
      <c r="A155" s="53">
        <f t="shared" si="4"/>
        <v>44835</v>
      </c>
      <c r="B155" s="53">
        <v>44854</v>
      </c>
      <c r="C155" s="54" t="s">
        <v>78</v>
      </c>
      <c r="D155" s="54" t="s">
        <v>27</v>
      </c>
      <c r="E155" s="54" t="s">
        <v>77</v>
      </c>
      <c r="F155" s="55">
        <v>20000</v>
      </c>
      <c r="G155" s="55">
        <v>35.85</v>
      </c>
      <c r="H155" s="55">
        <f t="shared" si="5"/>
        <v>717000</v>
      </c>
    </row>
    <row r="156" spans="1:8" x14ac:dyDescent="0.35">
      <c r="A156" s="53">
        <f t="shared" si="4"/>
        <v>44835</v>
      </c>
      <c r="B156" s="53">
        <v>44854</v>
      </c>
      <c r="C156" s="54" t="s">
        <v>78</v>
      </c>
      <c r="D156" s="54" t="s">
        <v>27</v>
      </c>
      <c r="E156" s="54" t="s">
        <v>77</v>
      </c>
      <c r="F156" s="55">
        <v>10000</v>
      </c>
      <c r="G156" s="55">
        <v>35.85</v>
      </c>
      <c r="H156" s="55">
        <f t="shared" si="5"/>
        <v>358500</v>
      </c>
    </row>
    <row r="157" spans="1:8" x14ac:dyDescent="0.35">
      <c r="A157" s="53">
        <f t="shared" si="4"/>
        <v>44743</v>
      </c>
      <c r="B157" s="53">
        <v>44763</v>
      </c>
      <c r="C157" s="54" t="s">
        <v>78</v>
      </c>
      <c r="D157" s="54" t="s">
        <v>26</v>
      </c>
      <c r="E157" s="54" t="s">
        <v>76</v>
      </c>
      <c r="F157" s="55">
        <v>20000</v>
      </c>
      <c r="G157" s="55">
        <v>39.85</v>
      </c>
      <c r="H157" s="55">
        <f t="shared" si="5"/>
        <v>797000</v>
      </c>
    </row>
    <row r="158" spans="1:8" x14ac:dyDescent="0.35">
      <c r="A158" s="53">
        <f t="shared" si="4"/>
        <v>44743</v>
      </c>
      <c r="B158" s="53">
        <v>44763</v>
      </c>
      <c r="C158" s="54" t="s">
        <v>78</v>
      </c>
      <c r="D158" s="54" t="s">
        <v>26</v>
      </c>
      <c r="E158" s="54" t="s">
        <v>76</v>
      </c>
      <c r="F158" s="55">
        <v>10000</v>
      </c>
      <c r="G158" s="55">
        <v>39.85</v>
      </c>
      <c r="H158" s="55">
        <f t="shared" si="5"/>
        <v>398500</v>
      </c>
    </row>
    <row r="159" spans="1:8" x14ac:dyDescent="0.35">
      <c r="A159" s="53">
        <f t="shared" si="4"/>
        <v>44743</v>
      </c>
      <c r="B159" s="53">
        <v>44769</v>
      </c>
      <c r="C159" s="54" t="s">
        <v>78</v>
      </c>
      <c r="D159" s="54" t="s">
        <v>26</v>
      </c>
      <c r="E159" s="54" t="s">
        <v>77</v>
      </c>
      <c r="F159" s="55">
        <v>10000</v>
      </c>
      <c r="G159" s="55">
        <v>39.9</v>
      </c>
      <c r="H159" s="55">
        <f t="shared" si="5"/>
        <v>399000</v>
      </c>
    </row>
    <row r="160" spans="1:8" x14ac:dyDescent="0.35">
      <c r="A160" s="53">
        <f t="shared" si="4"/>
        <v>44866</v>
      </c>
      <c r="B160" s="53">
        <v>44869</v>
      </c>
      <c r="C160" s="54" t="s">
        <v>78</v>
      </c>
      <c r="D160" s="54" t="s">
        <v>26</v>
      </c>
      <c r="E160" s="54" t="s">
        <v>77</v>
      </c>
      <c r="F160" s="55">
        <v>80000</v>
      </c>
      <c r="G160" s="55">
        <v>39.9</v>
      </c>
      <c r="H160" s="55">
        <f t="shared" si="5"/>
        <v>3192000</v>
      </c>
    </row>
    <row r="161" spans="1:8" x14ac:dyDescent="0.35">
      <c r="A161" s="53">
        <f t="shared" si="4"/>
        <v>44866</v>
      </c>
      <c r="B161" s="53">
        <v>44869</v>
      </c>
      <c r="C161" s="54" t="s">
        <v>78</v>
      </c>
      <c r="D161" s="54" t="s">
        <v>26</v>
      </c>
      <c r="E161" s="54" t="s">
        <v>77</v>
      </c>
      <c r="F161" s="55">
        <v>40000</v>
      </c>
      <c r="G161" s="55">
        <v>39.9</v>
      </c>
      <c r="H161" s="55">
        <f t="shared" si="5"/>
        <v>1596000</v>
      </c>
    </row>
    <row r="162" spans="1:8" x14ac:dyDescent="0.35">
      <c r="A162" s="53">
        <f t="shared" si="4"/>
        <v>44927</v>
      </c>
      <c r="B162" s="53">
        <v>44953</v>
      </c>
      <c r="C162" s="54" t="s">
        <v>75</v>
      </c>
      <c r="D162" s="54" t="s">
        <v>27</v>
      </c>
      <c r="E162" s="54" t="s">
        <v>77</v>
      </c>
      <c r="F162" s="55">
        <v>10000</v>
      </c>
      <c r="G162" s="55">
        <v>32.9</v>
      </c>
      <c r="H162" s="55">
        <f t="shared" si="5"/>
        <v>329000</v>
      </c>
    </row>
    <row r="163" spans="1:8" x14ac:dyDescent="0.35">
      <c r="A163" s="53">
        <f t="shared" si="4"/>
        <v>44927</v>
      </c>
      <c r="B163" s="53">
        <v>44956</v>
      </c>
      <c r="C163" s="54" t="s">
        <v>75</v>
      </c>
      <c r="D163" s="54" t="s">
        <v>27</v>
      </c>
      <c r="E163" s="54" t="s">
        <v>77</v>
      </c>
      <c r="F163" s="55">
        <v>20000</v>
      </c>
      <c r="G163" s="55">
        <v>32.25</v>
      </c>
      <c r="H163" s="55">
        <f t="shared" si="5"/>
        <v>645000</v>
      </c>
    </row>
    <row r="164" spans="1:8" x14ac:dyDescent="0.35">
      <c r="A164" s="53">
        <f t="shared" si="4"/>
        <v>44927</v>
      </c>
      <c r="B164" s="53">
        <v>44957</v>
      </c>
      <c r="C164" s="54" t="s">
        <v>75</v>
      </c>
      <c r="D164" s="54" t="s">
        <v>27</v>
      </c>
      <c r="E164" s="54" t="s">
        <v>77</v>
      </c>
      <c r="F164" s="55">
        <v>10000</v>
      </c>
      <c r="G164" s="55">
        <v>32.5</v>
      </c>
      <c r="H164" s="55">
        <f t="shared" si="5"/>
        <v>325000</v>
      </c>
    </row>
    <row r="165" spans="1:8" x14ac:dyDescent="0.35">
      <c r="A165" s="53">
        <f t="shared" si="4"/>
        <v>44958</v>
      </c>
      <c r="B165" s="53">
        <v>44958</v>
      </c>
      <c r="C165" s="54" t="s">
        <v>75</v>
      </c>
      <c r="D165" s="54" t="s">
        <v>27</v>
      </c>
      <c r="E165" s="54" t="s">
        <v>77</v>
      </c>
      <c r="F165" s="55">
        <v>55000</v>
      </c>
      <c r="G165" s="55">
        <v>31.75</v>
      </c>
      <c r="H165" s="55">
        <f t="shared" si="5"/>
        <v>1746250</v>
      </c>
    </row>
    <row r="166" spans="1:8" x14ac:dyDescent="0.35">
      <c r="A166" s="53">
        <f t="shared" si="4"/>
        <v>44835</v>
      </c>
      <c r="B166" s="53">
        <v>44837</v>
      </c>
      <c r="C166" s="54" t="s">
        <v>78</v>
      </c>
      <c r="D166" s="54" t="s">
        <v>27</v>
      </c>
      <c r="E166" s="54" t="s">
        <v>76</v>
      </c>
      <c r="F166" s="55">
        <v>20000</v>
      </c>
      <c r="G166" s="55">
        <v>35.5</v>
      </c>
      <c r="H166" s="55">
        <f t="shared" si="5"/>
        <v>710000</v>
      </c>
    </row>
    <row r="167" spans="1:8" x14ac:dyDescent="0.35">
      <c r="A167" s="53">
        <f t="shared" si="4"/>
        <v>44835</v>
      </c>
      <c r="B167" s="53">
        <v>44838</v>
      </c>
      <c r="C167" s="54" t="s">
        <v>78</v>
      </c>
      <c r="D167" s="54" t="s">
        <v>27</v>
      </c>
      <c r="E167" s="54" t="s">
        <v>77</v>
      </c>
      <c r="F167" s="55">
        <v>50000</v>
      </c>
      <c r="G167" s="55">
        <v>36.75</v>
      </c>
      <c r="H167" s="55">
        <f t="shared" si="5"/>
        <v>1837500</v>
      </c>
    </row>
    <row r="168" spans="1:8" x14ac:dyDescent="0.35">
      <c r="A168" s="53">
        <f t="shared" si="4"/>
        <v>44835</v>
      </c>
      <c r="B168" s="53">
        <v>44839</v>
      </c>
      <c r="C168" s="54" t="s">
        <v>78</v>
      </c>
      <c r="D168" s="54" t="s">
        <v>27</v>
      </c>
      <c r="E168" s="54" t="s">
        <v>77</v>
      </c>
      <c r="F168" s="55">
        <v>14000</v>
      </c>
      <c r="G168" s="55">
        <v>37</v>
      </c>
      <c r="H168" s="55">
        <f t="shared" si="5"/>
        <v>518000</v>
      </c>
    </row>
    <row r="169" spans="1:8" x14ac:dyDescent="0.35">
      <c r="A169" s="53">
        <f t="shared" si="4"/>
        <v>44835</v>
      </c>
      <c r="B169" s="53">
        <v>44839</v>
      </c>
      <c r="C169" s="54" t="s">
        <v>78</v>
      </c>
      <c r="D169" s="54" t="s">
        <v>27</v>
      </c>
      <c r="E169" s="54" t="s">
        <v>76</v>
      </c>
      <c r="F169" s="55">
        <v>30000</v>
      </c>
      <c r="G169" s="55">
        <v>37</v>
      </c>
      <c r="H169" s="55">
        <f t="shared" si="5"/>
        <v>1110000</v>
      </c>
    </row>
    <row r="170" spans="1:8" x14ac:dyDescent="0.35">
      <c r="A170" s="53">
        <f t="shared" si="4"/>
        <v>44743</v>
      </c>
      <c r="B170" s="53">
        <v>44743</v>
      </c>
      <c r="C170" s="54" t="s">
        <v>78</v>
      </c>
      <c r="D170" s="54" t="s">
        <v>26</v>
      </c>
      <c r="E170" s="54" t="s">
        <v>76</v>
      </c>
      <c r="F170" s="55">
        <v>90000</v>
      </c>
      <c r="G170" s="55">
        <v>39.700000000000003</v>
      </c>
      <c r="H170" s="55">
        <f t="shared" si="5"/>
        <v>3573000.0000000005</v>
      </c>
    </row>
    <row r="171" spans="1:8" x14ac:dyDescent="0.35">
      <c r="A171" s="53">
        <f t="shared" si="4"/>
        <v>44743</v>
      </c>
      <c r="B171" s="53">
        <v>44743</v>
      </c>
      <c r="C171" s="54" t="s">
        <v>78</v>
      </c>
      <c r="D171" s="54" t="s">
        <v>26</v>
      </c>
      <c r="E171" s="54" t="s">
        <v>76</v>
      </c>
      <c r="F171" s="55">
        <v>90000</v>
      </c>
      <c r="G171" s="55">
        <v>39.700000000000003</v>
      </c>
      <c r="H171" s="55">
        <f t="shared" si="5"/>
        <v>3573000.0000000005</v>
      </c>
    </row>
    <row r="172" spans="1:8" x14ac:dyDescent="0.35">
      <c r="A172" s="53">
        <f t="shared" si="4"/>
        <v>44743</v>
      </c>
      <c r="B172" s="53">
        <v>44747</v>
      </c>
      <c r="C172" s="54" t="s">
        <v>78</v>
      </c>
      <c r="D172" s="54" t="s">
        <v>26</v>
      </c>
      <c r="E172" s="54" t="s">
        <v>76</v>
      </c>
      <c r="F172" s="55">
        <v>50000</v>
      </c>
      <c r="G172" s="55">
        <v>39.700000000000003</v>
      </c>
      <c r="H172" s="55">
        <f t="shared" si="5"/>
        <v>1985000.0000000002</v>
      </c>
    </row>
    <row r="173" spans="1:8" x14ac:dyDescent="0.35">
      <c r="A173" s="53">
        <f t="shared" si="4"/>
        <v>44743</v>
      </c>
      <c r="B173" s="53">
        <v>44747</v>
      </c>
      <c r="C173" s="54" t="s">
        <v>78</v>
      </c>
      <c r="D173" s="54" t="s">
        <v>26</v>
      </c>
      <c r="E173" s="54" t="s">
        <v>76</v>
      </c>
      <c r="F173" s="55">
        <v>50000</v>
      </c>
      <c r="G173" s="55">
        <v>39.700000000000003</v>
      </c>
      <c r="H173" s="55">
        <f t="shared" si="5"/>
        <v>1985000.0000000002</v>
      </c>
    </row>
    <row r="174" spans="1:8" x14ac:dyDescent="0.35">
      <c r="A174" s="53">
        <f t="shared" si="4"/>
        <v>44743</v>
      </c>
      <c r="B174" s="53">
        <v>44748</v>
      </c>
      <c r="C174" s="54" t="s">
        <v>78</v>
      </c>
      <c r="D174" s="54" t="s">
        <v>26</v>
      </c>
      <c r="E174" s="54" t="s">
        <v>76</v>
      </c>
      <c r="F174" s="55">
        <v>30000</v>
      </c>
      <c r="G174" s="55">
        <v>39.75</v>
      </c>
      <c r="H174" s="55">
        <f t="shared" si="5"/>
        <v>1192500</v>
      </c>
    </row>
    <row r="175" spans="1:8" x14ac:dyDescent="0.35">
      <c r="A175" s="53">
        <f t="shared" si="4"/>
        <v>44743</v>
      </c>
      <c r="B175" s="53">
        <v>44748</v>
      </c>
      <c r="C175" s="54" t="s">
        <v>78</v>
      </c>
      <c r="D175" s="54" t="s">
        <v>26</v>
      </c>
      <c r="E175" s="54" t="s">
        <v>76</v>
      </c>
      <c r="F175" s="55">
        <v>30000</v>
      </c>
      <c r="G175" s="55">
        <v>39.75</v>
      </c>
      <c r="H175" s="55">
        <f t="shared" si="5"/>
        <v>1192500</v>
      </c>
    </row>
    <row r="176" spans="1:8" x14ac:dyDescent="0.35">
      <c r="A176" s="53">
        <f t="shared" si="4"/>
        <v>44896</v>
      </c>
      <c r="B176" s="53">
        <v>44916</v>
      </c>
      <c r="C176" s="54" t="s">
        <v>78</v>
      </c>
      <c r="D176" s="54" t="s">
        <v>26</v>
      </c>
      <c r="E176" s="54" t="s">
        <v>77</v>
      </c>
      <c r="F176" s="55">
        <v>15000</v>
      </c>
      <c r="G176" s="55">
        <v>39.9</v>
      </c>
      <c r="H176" s="55">
        <f t="shared" si="5"/>
        <v>598500</v>
      </c>
    </row>
    <row r="177" spans="1:8" x14ac:dyDescent="0.35">
      <c r="A177" s="53">
        <f t="shared" si="4"/>
        <v>44896</v>
      </c>
      <c r="B177" s="53">
        <v>44916</v>
      </c>
      <c r="C177" s="54" t="s">
        <v>78</v>
      </c>
      <c r="D177" s="54" t="s">
        <v>26</v>
      </c>
      <c r="E177" s="54" t="s">
        <v>77</v>
      </c>
      <c r="F177" s="55">
        <v>15000</v>
      </c>
      <c r="G177" s="55">
        <v>39.9</v>
      </c>
      <c r="H177" s="55">
        <f t="shared" si="5"/>
        <v>598500</v>
      </c>
    </row>
    <row r="178" spans="1:8" x14ac:dyDescent="0.35">
      <c r="A178" s="53">
        <f t="shared" si="4"/>
        <v>44896</v>
      </c>
      <c r="B178" s="53">
        <v>44918</v>
      </c>
      <c r="C178" s="54" t="s">
        <v>78</v>
      </c>
      <c r="D178" s="54" t="s">
        <v>26</v>
      </c>
      <c r="E178" s="54" t="s">
        <v>77</v>
      </c>
      <c r="F178" s="55">
        <v>15000</v>
      </c>
      <c r="G178" s="55">
        <v>39.9</v>
      </c>
      <c r="H178" s="55">
        <f t="shared" si="5"/>
        <v>598500</v>
      </c>
    </row>
    <row r="179" spans="1:8" x14ac:dyDescent="0.35">
      <c r="A179" s="53">
        <f t="shared" si="4"/>
        <v>44896</v>
      </c>
      <c r="B179" s="53">
        <v>44918</v>
      </c>
      <c r="C179" s="54" t="s">
        <v>78</v>
      </c>
      <c r="D179" s="54" t="s">
        <v>26</v>
      </c>
      <c r="E179" s="54" t="s">
        <v>77</v>
      </c>
      <c r="F179" s="55">
        <v>15000</v>
      </c>
      <c r="G179" s="55">
        <v>39.9</v>
      </c>
      <c r="H179" s="55">
        <f t="shared" si="5"/>
        <v>598500</v>
      </c>
    </row>
    <row r="180" spans="1:8" x14ac:dyDescent="0.35">
      <c r="A180" s="53">
        <f t="shared" si="4"/>
        <v>44835</v>
      </c>
      <c r="B180" s="53">
        <v>44865</v>
      </c>
      <c r="C180" s="54" t="s">
        <v>78</v>
      </c>
      <c r="D180" s="54" t="s">
        <v>27</v>
      </c>
      <c r="E180" s="54" t="s">
        <v>77</v>
      </c>
      <c r="F180" s="55">
        <v>55000</v>
      </c>
      <c r="G180" s="55">
        <v>35</v>
      </c>
      <c r="H180" s="55">
        <f t="shared" si="5"/>
        <v>1925000</v>
      </c>
    </row>
    <row r="181" spans="1:8" x14ac:dyDescent="0.35">
      <c r="A181" s="53">
        <f t="shared" si="4"/>
        <v>44835</v>
      </c>
      <c r="B181" s="53">
        <v>44865</v>
      </c>
      <c r="C181" s="54" t="s">
        <v>78</v>
      </c>
      <c r="D181" s="54" t="s">
        <v>27</v>
      </c>
      <c r="E181" s="54" t="s">
        <v>77</v>
      </c>
      <c r="F181" s="55">
        <v>110000</v>
      </c>
      <c r="G181" s="55">
        <v>35</v>
      </c>
      <c r="H181" s="55">
        <f t="shared" si="5"/>
        <v>3850000</v>
      </c>
    </row>
    <row r="182" spans="1:8" x14ac:dyDescent="0.35">
      <c r="A182" s="53">
        <f t="shared" si="4"/>
        <v>44866</v>
      </c>
      <c r="B182" s="53">
        <v>44867</v>
      </c>
      <c r="C182" s="54" t="s">
        <v>78</v>
      </c>
      <c r="D182" s="54" t="s">
        <v>27</v>
      </c>
      <c r="E182" s="54" t="s">
        <v>77</v>
      </c>
      <c r="F182" s="55">
        <v>15000</v>
      </c>
      <c r="G182" s="55">
        <v>35</v>
      </c>
      <c r="H182" s="55">
        <f t="shared" si="5"/>
        <v>525000</v>
      </c>
    </row>
    <row r="183" spans="1:8" x14ac:dyDescent="0.35">
      <c r="A183" s="53">
        <f t="shared" si="4"/>
        <v>44866</v>
      </c>
      <c r="B183" s="53">
        <v>44867</v>
      </c>
      <c r="C183" s="54" t="s">
        <v>78</v>
      </c>
      <c r="D183" s="54" t="s">
        <v>27</v>
      </c>
      <c r="E183" s="54" t="s">
        <v>77</v>
      </c>
      <c r="F183" s="55">
        <v>30000</v>
      </c>
      <c r="G183" s="55">
        <v>35</v>
      </c>
      <c r="H183" s="55">
        <f t="shared" si="5"/>
        <v>1050000</v>
      </c>
    </row>
    <row r="184" spans="1:8" x14ac:dyDescent="0.35">
      <c r="A184" s="53">
        <f t="shared" si="4"/>
        <v>44866</v>
      </c>
      <c r="B184" s="53">
        <v>44868</v>
      </c>
      <c r="C184" s="54" t="s">
        <v>78</v>
      </c>
      <c r="D184" s="54" t="s">
        <v>27</v>
      </c>
      <c r="E184" s="54" t="s">
        <v>77</v>
      </c>
      <c r="F184" s="55">
        <v>10000</v>
      </c>
      <c r="G184" s="55">
        <v>35</v>
      </c>
      <c r="H184" s="55">
        <f t="shared" si="5"/>
        <v>350000</v>
      </c>
    </row>
    <row r="185" spans="1:8" x14ac:dyDescent="0.35">
      <c r="A185" s="53">
        <f t="shared" si="4"/>
        <v>44866</v>
      </c>
      <c r="B185" s="53">
        <v>44868</v>
      </c>
      <c r="C185" s="54" t="s">
        <v>78</v>
      </c>
      <c r="D185" s="54" t="s">
        <v>27</v>
      </c>
      <c r="E185" s="54" t="s">
        <v>77</v>
      </c>
      <c r="F185" s="55">
        <v>20000</v>
      </c>
      <c r="G185" s="55">
        <v>35</v>
      </c>
      <c r="H185" s="55">
        <f t="shared" si="5"/>
        <v>700000</v>
      </c>
    </row>
    <row r="186" spans="1:8" x14ac:dyDescent="0.35">
      <c r="A186" s="53">
        <f t="shared" si="4"/>
        <v>44774</v>
      </c>
      <c r="B186" s="53">
        <v>44776</v>
      </c>
      <c r="C186" s="54" t="s">
        <v>78</v>
      </c>
      <c r="D186" s="54" t="s">
        <v>26</v>
      </c>
      <c r="E186" s="54" t="s">
        <v>76</v>
      </c>
      <c r="F186" s="55">
        <v>20000</v>
      </c>
      <c r="G186" s="55">
        <v>39.85</v>
      </c>
      <c r="H186" s="55">
        <f t="shared" si="5"/>
        <v>797000</v>
      </c>
    </row>
    <row r="187" spans="1:8" x14ac:dyDescent="0.35">
      <c r="A187" s="53">
        <f t="shared" si="4"/>
        <v>44774</v>
      </c>
      <c r="B187" s="53">
        <v>44776</v>
      </c>
      <c r="C187" s="54" t="s">
        <v>78</v>
      </c>
      <c r="D187" s="54" t="s">
        <v>26</v>
      </c>
      <c r="E187" s="54" t="s">
        <v>76</v>
      </c>
      <c r="F187" s="55">
        <v>10000</v>
      </c>
      <c r="G187" s="55">
        <v>39.85</v>
      </c>
      <c r="H187" s="55">
        <f t="shared" si="5"/>
        <v>398500</v>
      </c>
    </row>
    <row r="188" spans="1:8" x14ac:dyDescent="0.35">
      <c r="A188" s="53">
        <f t="shared" si="4"/>
        <v>44896</v>
      </c>
      <c r="B188" s="53">
        <v>44902</v>
      </c>
      <c r="C188" s="54" t="s">
        <v>78</v>
      </c>
      <c r="D188" s="54" t="s">
        <v>26</v>
      </c>
      <c r="E188" s="54" t="s">
        <v>77</v>
      </c>
      <c r="F188" s="55">
        <v>40000</v>
      </c>
      <c r="G188" s="55">
        <v>39.9</v>
      </c>
      <c r="H188" s="55">
        <f t="shared" si="5"/>
        <v>1596000</v>
      </c>
    </row>
    <row r="189" spans="1:8" x14ac:dyDescent="0.35">
      <c r="A189" s="53">
        <f t="shared" si="4"/>
        <v>44896</v>
      </c>
      <c r="B189" s="53">
        <v>44903</v>
      </c>
      <c r="C189" s="54" t="s">
        <v>78</v>
      </c>
      <c r="D189" s="54" t="s">
        <v>26</v>
      </c>
      <c r="E189" s="54" t="s">
        <v>77</v>
      </c>
      <c r="F189" s="55">
        <v>50000</v>
      </c>
      <c r="G189" s="55">
        <v>39.9</v>
      </c>
      <c r="H189" s="55">
        <f t="shared" si="5"/>
        <v>1995000</v>
      </c>
    </row>
    <row r="190" spans="1:8" x14ac:dyDescent="0.35">
      <c r="A190" s="53">
        <f t="shared" si="4"/>
        <v>44896</v>
      </c>
      <c r="B190" s="53">
        <v>44903</v>
      </c>
      <c r="C190" s="54" t="s">
        <v>78</v>
      </c>
      <c r="D190" s="54" t="s">
        <v>26</v>
      </c>
      <c r="E190" s="54" t="s">
        <v>77</v>
      </c>
      <c r="F190" s="55">
        <v>50000</v>
      </c>
      <c r="G190" s="55">
        <v>39.9</v>
      </c>
      <c r="H190" s="55">
        <f t="shared" si="5"/>
        <v>1995000</v>
      </c>
    </row>
    <row r="191" spans="1:8" x14ac:dyDescent="0.35">
      <c r="A191" s="53">
        <f t="shared" si="4"/>
        <v>44682</v>
      </c>
      <c r="B191" s="53">
        <v>44684</v>
      </c>
      <c r="C191" s="54" t="s">
        <v>78</v>
      </c>
      <c r="D191" s="54" t="s">
        <v>25</v>
      </c>
      <c r="E191" s="54" t="s">
        <v>77</v>
      </c>
      <c r="F191" s="55">
        <v>5000</v>
      </c>
      <c r="G191" s="55">
        <v>48.5</v>
      </c>
      <c r="H191" s="55">
        <f t="shared" si="5"/>
        <v>242500</v>
      </c>
    </row>
    <row r="192" spans="1:8" x14ac:dyDescent="0.35">
      <c r="A192" s="53">
        <f t="shared" si="4"/>
        <v>44682</v>
      </c>
      <c r="B192" s="53">
        <v>44686</v>
      </c>
      <c r="C192" s="54" t="s">
        <v>78</v>
      </c>
      <c r="D192" s="54" t="s">
        <v>25</v>
      </c>
      <c r="E192" s="54" t="s">
        <v>77</v>
      </c>
      <c r="F192" s="55">
        <v>5000</v>
      </c>
      <c r="G192" s="55">
        <v>48</v>
      </c>
      <c r="H192" s="55">
        <f t="shared" si="5"/>
        <v>240000</v>
      </c>
    </row>
    <row r="193" spans="1:8" x14ac:dyDescent="0.35">
      <c r="A193" s="53">
        <f t="shared" si="4"/>
        <v>44682</v>
      </c>
      <c r="B193" s="53">
        <v>44687</v>
      </c>
      <c r="C193" s="54" t="s">
        <v>78</v>
      </c>
      <c r="D193" s="54" t="s">
        <v>25</v>
      </c>
      <c r="E193" s="54" t="s">
        <v>77</v>
      </c>
      <c r="F193" s="55">
        <v>67000</v>
      </c>
      <c r="G193" s="55">
        <v>48.07</v>
      </c>
      <c r="H193" s="55">
        <f t="shared" si="5"/>
        <v>3220690</v>
      </c>
    </row>
    <row r="194" spans="1:8" x14ac:dyDescent="0.35">
      <c r="A194" s="53">
        <f t="shared" ref="A194:A257" si="6">EOMONTH(B194,-1)+1</f>
        <v>44682</v>
      </c>
      <c r="B194" s="53">
        <v>44687</v>
      </c>
      <c r="C194" s="54" t="s">
        <v>78</v>
      </c>
      <c r="D194" s="54" t="s">
        <v>25</v>
      </c>
      <c r="E194" s="54" t="s">
        <v>76</v>
      </c>
      <c r="F194" s="55">
        <v>55000</v>
      </c>
      <c r="G194" s="55">
        <v>48.11</v>
      </c>
      <c r="H194" s="55">
        <f t="shared" si="5"/>
        <v>2646050</v>
      </c>
    </row>
    <row r="195" spans="1:8" x14ac:dyDescent="0.35">
      <c r="A195" s="53">
        <f t="shared" si="6"/>
        <v>44682</v>
      </c>
      <c r="B195" s="53">
        <v>44690</v>
      </c>
      <c r="C195" s="54" t="s">
        <v>78</v>
      </c>
      <c r="D195" s="54" t="s">
        <v>25</v>
      </c>
      <c r="E195" s="54" t="s">
        <v>76</v>
      </c>
      <c r="F195" s="55">
        <v>60000</v>
      </c>
      <c r="G195" s="55">
        <v>47.85</v>
      </c>
      <c r="H195" s="55">
        <f t="shared" ref="H195:H258" si="7">+G195*F195</f>
        <v>2871000</v>
      </c>
    </row>
    <row r="196" spans="1:8" x14ac:dyDescent="0.35">
      <c r="A196" s="53">
        <f t="shared" si="6"/>
        <v>44682</v>
      </c>
      <c r="B196" s="53">
        <v>44690</v>
      </c>
      <c r="C196" s="54" t="s">
        <v>78</v>
      </c>
      <c r="D196" s="54" t="s">
        <v>25</v>
      </c>
      <c r="E196" s="54" t="s">
        <v>77</v>
      </c>
      <c r="F196" s="55">
        <v>41000</v>
      </c>
      <c r="G196" s="55">
        <v>47.5</v>
      </c>
      <c r="H196" s="55">
        <f t="shared" si="7"/>
        <v>1947500</v>
      </c>
    </row>
    <row r="197" spans="1:8" x14ac:dyDescent="0.35">
      <c r="A197" s="53">
        <f t="shared" si="6"/>
        <v>44682</v>
      </c>
      <c r="B197" s="53">
        <v>44691</v>
      </c>
      <c r="C197" s="54" t="s">
        <v>78</v>
      </c>
      <c r="D197" s="54" t="s">
        <v>25</v>
      </c>
      <c r="E197" s="54" t="s">
        <v>77</v>
      </c>
      <c r="F197" s="55">
        <v>7000</v>
      </c>
      <c r="G197" s="55">
        <v>47.5</v>
      </c>
      <c r="H197" s="55">
        <f t="shared" si="7"/>
        <v>332500</v>
      </c>
    </row>
    <row r="198" spans="1:8" x14ac:dyDescent="0.35">
      <c r="A198" s="53">
        <f t="shared" si="6"/>
        <v>44682</v>
      </c>
      <c r="B198" s="53">
        <v>44691</v>
      </c>
      <c r="C198" s="54" t="s">
        <v>78</v>
      </c>
      <c r="D198" s="54" t="s">
        <v>25</v>
      </c>
      <c r="E198" s="54" t="s">
        <v>76</v>
      </c>
      <c r="F198" s="55">
        <v>10000</v>
      </c>
      <c r="G198" s="55">
        <v>47.75</v>
      </c>
      <c r="H198" s="55">
        <f t="shared" si="7"/>
        <v>477500</v>
      </c>
    </row>
    <row r="199" spans="1:8" x14ac:dyDescent="0.35">
      <c r="A199" s="53">
        <f t="shared" si="6"/>
        <v>44682</v>
      </c>
      <c r="B199" s="53">
        <v>44692</v>
      </c>
      <c r="C199" s="54" t="s">
        <v>78</v>
      </c>
      <c r="D199" s="54" t="s">
        <v>25</v>
      </c>
      <c r="E199" s="54" t="s">
        <v>77</v>
      </c>
      <c r="F199" s="55">
        <v>33000</v>
      </c>
      <c r="G199" s="55">
        <v>47.31</v>
      </c>
      <c r="H199" s="55">
        <f t="shared" si="7"/>
        <v>1561230</v>
      </c>
    </row>
    <row r="200" spans="1:8" x14ac:dyDescent="0.35">
      <c r="A200" s="53">
        <f t="shared" si="6"/>
        <v>44682</v>
      </c>
      <c r="B200" s="53">
        <v>44692</v>
      </c>
      <c r="C200" s="54" t="s">
        <v>78</v>
      </c>
      <c r="D200" s="54" t="s">
        <v>25</v>
      </c>
      <c r="E200" s="54" t="s">
        <v>76</v>
      </c>
      <c r="F200" s="55">
        <v>25000</v>
      </c>
      <c r="G200" s="55">
        <v>47.5</v>
      </c>
      <c r="H200" s="55">
        <f t="shared" si="7"/>
        <v>1187500</v>
      </c>
    </row>
    <row r="201" spans="1:8" x14ac:dyDescent="0.35">
      <c r="A201" s="53">
        <f t="shared" si="6"/>
        <v>44682</v>
      </c>
      <c r="B201" s="53">
        <v>44693</v>
      </c>
      <c r="C201" s="54" t="s">
        <v>78</v>
      </c>
      <c r="D201" s="54" t="s">
        <v>25</v>
      </c>
      <c r="E201" s="54" t="s">
        <v>77</v>
      </c>
      <c r="F201" s="55">
        <v>15000</v>
      </c>
      <c r="G201" s="55">
        <v>47.25</v>
      </c>
      <c r="H201" s="55">
        <f t="shared" si="7"/>
        <v>708750</v>
      </c>
    </row>
    <row r="202" spans="1:8" x14ac:dyDescent="0.35">
      <c r="A202" s="53">
        <f t="shared" si="6"/>
        <v>44682</v>
      </c>
      <c r="B202" s="53">
        <v>44694</v>
      </c>
      <c r="C202" s="54" t="s">
        <v>78</v>
      </c>
      <c r="D202" s="54" t="s">
        <v>25</v>
      </c>
      <c r="E202" s="54" t="s">
        <v>77</v>
      </c>
      <c r="F202" s="55">
        <v>5000</v>
      </c>
      <c r="G202" s="55">
        <v>47.5</v>
      </c>
      <c r="H202" s="55">
        <f t="shared" si="7"/>
        <v>237500</v>
      </c>
    </row>
    <row r="203" spans="1:8" x14ac:dyDescent="0.35">
      <c r="A203" s="53">
        <f t="shared" si="6"/>
        <v>44682</v>
      </c>
      <c r="B203" s="53">
        <v>44694</v>
      </c>
      <c r="C203" s="54" t="s">
        <v>78</v>
      </c>
      <c r="D203" s="54" t="s">
        <v>25</v>
      </c>
      <c r="E203" s="54" t="s">
        <v>76</v>
      </c>
      <c r="F203" s="55">
        <v>110000</v>
      </c>
      <c r="G203" s="55">
        <v>47.57</v>
      </c>
      <c r="H203" s="55">
        <f t="shared" si="7"/>
        <v>5232700</v>
      </c>
    </row>
    <row r="204" spans="1:8" x14ac:dyDescent="0.35">
      <c r="A204" s="53">
        <f t="shared" si="6"/>
        <v>44682</v>
      </c>
      <c r="B204" s="53">
        <v>44697</v>
      </c>
      <c r="C204" s="54" t="s">
        <v>78</v>
      </c>
      <c r="D204" s="54" t="s">
        <v>25</v>
      </c>
      <c r="E204" s="54" t="s">
        <v>77</v>
      </c>
      <c r="F204" s="55">
        <v>54000</v>
      </c>
      <c r="G204" s="55">
        <v>47.5</v>
      </c>
      <c r="H204" s="55">
        <f t="shared" si="7"/>
        <v>2565000</v>
      </c>
    </row>
    <row r="205" spans="1:8" x14ac:dyDescent="0.35">
      <c r="A205" s="53">
        <f t="shared" si="6"/>
        <v>44682</v>
      </c>
      <c r="B205" s="53">
        <v>44697</v>
      </c>
      <c r="C205" s="54" t="s">
        <v>78</v>
      </c>
      <c r="D205" s="54" t="s">
        <v>25</v>
      </c>
      <c r="E205" s="54" t="s">
        <v>77</v>
      </c>
      <c r="F205" s="55">
        <v>27000</v>
      </c>
      <c r="G205" s="55">
        <v>47.5</v>
      </c>
      <c r="H205" s="55">
        <f t="shared" si="7"/>
        <v>1282500</v>
      </c>
    </row>
    <row r="206" spans="1:8" x14ac:dyDescent="0.35">
      <c r="A206" s="53">
        <f t="shared" si="6"/>
        <v>44682</v>
      </c>
      <c r="B206" s="53">
        <v>44698</v>
      </c>
      <c r="C206" s="54" t="s">
        <v>78</v>
      </c>
      <c r="D206" s="54" t="s">
        <v>25</v>
      </c>
      <c r="E206" s="54" t="s">
        <v>77</v>
      </c>
      <c r="F206" s="55">
        <v>15000</v>
      </c>
      <c r="G206" s="55">
        <v>47.5</v>
      </c>
      <c r="H206" s="55">
        <f t="shared" si="7"/>
        <v>712500</v>
      </c>
    </row>
    <row r="207" spans="1:8" x14ac:dyDescent="0.35">
      <c r="A207" s="53">
        <f t="shared" si="6"/>
        <v>44682</v>
      </c>
      <c r="B207" s="53">
        <v>44698</v>
      </c>
      <c r="C207" s="54" t="s">
        <v>78</v>
      </c>
      <c r="D207" s="54" t="s">
        <v>25</v>
      </c>
      <c r="E207" s="54" t="s">
        <v>77</v>
      </c>
      <c r="F207" s="55">
        <v>30000</v>
      </c>
      <c r="G207" s="55">
        <v>47.5</v>
      </c>
      <c r="H207" s="55">
        <f t="shared" si="7"/>
        <v>1425000</v>
      </c>
    </row>
    <row r="208" spans="1:8" x14ac:dyDescent="0.35">
      <c r="A208" s="53">
        <f t="shared" si="6"/>
        <v>44682</v>
      </c>
      <c r="B208" s="53">
        <v>44699</v>
      </c>
      <c r="C208" s="54" t="s">
        <v>78</v>
      </c>
      <c r="D208" s="54" t="s">
        <v>25</v>
      </c>
      <c r="E208" s="54" t="s">
        <v>77</v>
      </c>
      <c r="F208" s="55">
        <v>5000</v>
      </c>
      <c r="G208" s="55">
        <v>47.6</v>
      </c>
      <c r="H208" s="55">
        <f t="shared" si="7"/>
        <v>238000</v>
      </c>
    </row>
    <row r="209" spans="1:8" x14ac:dyDescent="0.35">
      <c r="A209" s="53">
        <f t="shared" si="6"/>
        <v>44896</v>
      </c>
      <c r="B209" s="53">
        <v>44901</v>
      </c>
      <c r="C209" s="54" t="s">
        <v>78</v>
      </c>
      <c r="D209" s="54" t="s">
        <v>27</v>
      </c>
      <c r="E209" s="54" t="s">
        <v>77</v>
      </c>
      <c r="F209" s="55">
        <v>35000</v>
      </c>
      <c r="G209" s="55">
        <v>31.85</v>
      </c>
      <c r="H209" s="55">
        <f t="shared" si="7"/>
        <v>1114750</v>
      </c>
    </row>
    <row r="210" spans="1:8" x14ac:dyDescent="0.35">
      <c r="A210" s="53">
        <f t="shared" si="6"/>
        <v>44896</v>
      </c>
      <c r="B210" s="53">
        <v>44901</v>
      </c>
      <c r="C210" s="54" t="s">
        <v>78</v>
      </c>
      <c r="D210" s="54" t="s">
        <v>27</v>
      </c>
      <c r="E210" s="54" t="s">
        <v>77</v>
      </c>
      <c r="F210" s="55">
        <v>35000</v>
      </c>
      <c r="G210" s="55">
        <v>31.83</v>
      </c>
      <c r="H210" s="55">
        <f t="shared" si="7"/>
        <v>1114050</v>
      </c>
    </row>
    <row r="211" spans="1:8" x14ac:dyDescent="0.35">
      <c r="A211" s="53">
        <f t="shared" si="6"/>
        <v>44896</v>
      </c>
      <c r="B211" s="53">
        <v>44902</v>
      </c>
      <c r="C211" s="54" t="s">
        <v>78</v>
      </c>
      <c r="D211" s="54" t="s">
        <v>27</v>
      </c>
      <c r="E211" s="54" t="s">
        <v>77</v>
      </c>
      <c r="F211" s="55">
        <v>34000</v>
      </c>
      <c r="G211" s="55">
        <v>31.75</v>
      </c>
      <c r="H211" s="55">
        <f t="shared" si="7"/>
        <v>1079500</v>
      </c>
    </row>
    <row r="212" spans="1:8" x14ac:dyDescent="0.35">
      <c r="A212" s="53">
        <f t="shared" si="6"/>
        <v>44896</v>
      </c>
      <c r="B212" s="53">
        <v>44902</v>
      </c>
      <c r="C212" s="54" t="s">
        <v>78</v>
      </c>
      <c r="D212" s="54" t="s">
        <v>27</v>
      </c>
      <c r="E212" s="54" t="s">
        <v>77</v>
      </c>
      <c r="F212" s="55">
        <v>17000</v>
      </c>
      <c r="G212" s="55">
        <v>31.75</v>
      </c>
      <c r="H212" s="55">
        <f t="shared" si="7"/>
        <v>539750</v>
      </c>
    </row>
    <row r="213" spans="1:8" x14ac:dyDescent="0.35">
      <c r="A213" s="53">
        <f t="shared" si="6"/>
        <v>44866</v>
      </c>
      <c r="B213" s="53">
        <v>44875</v>
      </c>
      <c r="C213" s="54" t="s">
        <v>78</v>
      </c>
      <c r="D213" s="54" t="s">
        <v>27</v>
      </c>
      <c r="E213" s="54" t="s">
        <v>76</v>
      </c>
      <c r="F213" s="55">
        <v>5000</v>
      </c>
      <c r="G213" s="55">
        <v>34</v>
      </c>
      <c r="H213" s="55">
        <f t="shared" si="7"/>
        <v>170000</v>
      </c>
    </row>
    <row r="214" spans="1:8" x14ac:dyDescent="0.35">
      <c r="A214" s="53">
        <f t="shared" si="6"/>
        <v>44866</v>
      </c>
      <c r="B214" s="53">
        <v>44876</v>
      </c>
      <c r="C214" s="54" t="s">
        <v>78</v>
      </c>
      <c r="D214" s="54" t="s">
        <v>27</v>
      </c>
      <c r="E214" s="54" t="s">
        <v>77</v>
      </c>
      <c r="F214" s="55">
        <v>25000</v>
      </c>
      <c r="G214" s="55">
        <v>34</v>
      </c>
      <c r="H214" s="55">
        <f t="shared" si="7"/>
        <v>850000</v>
      </c>
    </row>
    <row r="215" spans="1:8" x14ac:dyDescent="0.35">
      <c r="A215" s="53">
        <f t="shared" si="6"/>
        <v>44866</v>
      </c>
      <c r="B215" s="53">
        <v>44876</v>
      </c>
      <c r="C215" s="54" t="s">
        <v>78</v>
      </c>
      <c r="D215" s="54" t="s">
        <v>27</v>
      </c>
      <c r="E215" s="54" t="s">
        <v>77</v>
      </c>
      <c r="F215" s="55">
        <v>50000</v>
      </c>
      <c r="G215" s="55">
        <v>34</v>
      </c>
      <c r="H215" s="55">
        <f t="shared" si="7"/>
        <v>1700000</v>
      </c>
    </row>
    <row r="216" spans="1:8" x14ac:dyDescent="0.35">
      <c r="A216" s="53">
        <f t="shared" si="6"/>
        <v>44866</v>
      </c>
      <c r="B216" s="53">
        <v>44879</v>
      </c>
      <c r="C216" s="54" t="s">
        <v>78</v>
      </c>
      <c r="D216" s="54" t="s">
        <v>27</v>
      </c>
      <c r="E216" s="54" t="s">
        <v>77</v>
      </c>
      <c r="F216" s="55">
        <v>190000</v>
      </c>
      <c r="G216" s="55">
        <v>33.25</v>
      </c>
      <c r="H216" s="55">
        <f t="shared" si="7"/>
        <v>6317500</v>
      </c>
    </row>
    <row r="217" spans="1:8" x14ac:dyDescent="0.35">
      <c r="A217" s="53">
        <f t="shared" si="6"/>
        <v>44866</v>
      </c>
      <c r="B217" s="53">
        <v>44879</v>
      </c>
      <c r="C217" s="54" t="s">
        <v>78</v>
      </c>
      <c r="D217" s="54" t="s">
        <v>27</v>
      </c>
      <c r="E217" s="54" t="s">
        <v>77</v>
      </c>
      <c r="F217" s="55">
        <v>95000</v>
      </c>
      <c r="G217" s="55">
        <v>33.43</v>
      </c>
      <c r="H217" s="55">
        <f t="shared" si="7"/>
        <v>3175850</v>
      </c>
    </row>
    <row r="218" spans="1:8" x14ac:dyDescent="0.35">
      <c r="A218" s="53">
        <f t="shared" si="6"/>
        <v>44866</v>
      </c>
      <c r="B218" s="53">
        <v>44880</v>
      </c>
      <c r="C218" s="54" t="s">
        <v>78</v>
      </c>
      <c r="D218" s="54" t="s">
        <v>27</v>
      </c>
      <c r="E218" s="54" t="s">
        <v>77</v>
      </c>
      <c r="F218" s="55">
        <v>10000</v>
      </c>
      <c r="G218" s="55">
        <v>33.25</v>
      </c>
      <c r="H218" s="55">
        <f t="shared" si="7"/>
        <v>332500</v>
      </c>
    </row>
    <row r="219" spans="1:8" x14ac:dyDescent="0.35">
      <c r="A219" s="53">
        <f t="shared" si="6"/>
        <v>44866</v>
      </c>
      <c r="B219" s="53">
        <v>44880</v>
      </c>
      <c r="C219" s="54" t="s">
        <v>78</v>
      </c>
      <c r="D219" s="54" t="s">
        <v>27</v>
      </c>
      <c r="E219" s="54" t="s">
        <v>77</v>
      </c>
      <c r="F219" s="55">
        <v>10000</v>
      </c>
      <c r="G219" s="55">
        <v>33.25</v>
      </c>
      <c r="H219" s="55">
        <f t="shared" si="7"/>
        <v>332500</v>
      </c>
    </row>
    <row r="220" spans="1:8" x14ac:dyDescent="0.35">
      <c r="A220" s="53">
        <f t="shared" si="6"/>
        <v>44774</v>
      </c>
      <c r="B220" s="53">
        <v>44790</v>
      </c>
      <c r="C220" s="54" t="s">
        <v>78</v>
      </c>
      <c r="D220" s="54" t="s">
        <v>26</v>
      </c>
      <c r="E220" s="54" t="s">
        <v>77</v>
      </c>
      <c r="F220" s="55">
        <v>50000</v>
      </c>
      <c r="G220" s="55">
        <v>39.9</v>
      </c>
      <c r="H220" s="55">
        <f t="shared" si="7"/>
        <v>1995000</v>
      </c>
    </row>
    <row r="221" spans="1:8" x14ac:dyDescent="0.35">
      <c r="A221" s="53">
        <f t="shared" si="6"/>
        <v>44835</v>
      </c>
      <c r="B221" s="53">
        <v>44847</v>
      </c>
      <c r="C221" s="54" t="s">
        <v>78</v>
      </c>
      <c r="D221" s="54" t="s">
        <v>27</v>
      </c>
      <c r="E221" s="54" t="s">
        <v>77</v>
      </c>
      <c r="F221" s="55">
        <v>6000</v>
      </c>
      <c r="G221" s="55">
        <v>36.65</v>
      </c>
      <c r="H221" s="55">
        <f t="shared" si="7"/>
        <v>219900</v>
      </c>
    </row>
    <row r="222" spans="1:8" x14ac:dyDescent="0.35">
      <c r="A222" s="53">
        <f t="shared" si="6"/>
        <v>44835</v>
      </c>
      <c r="B222" s="53">
        <v>44847</v>
      </c>
      <c r="C222" s="54" t="s">
        <v>78</v>
      </c>
      <c r="D222" s="54" t="s">
        <v>27</v>
      </c>
      <c r="E222" s="54" t="s">
        <v>77</v>
      </c>
      <c r="F222" s="55">
        <v>12000</v>
      </c>
      <c r="G222" s="55">
        <v>36.65</v>
      </c>
      <c r="H222" s="55">
        <f t="shared" si="7"/>
        <v>439800</v>
      </c>
    </row>
    <row r="223" spans="1:8" x14ac:dyDescent="0.35">
      <c r="A223" s="53">
        <f t="shared" si="6"/>
        <v>44835</v>
      </c>
      <c r="B223" s="53">
        <v>44852</v>
      </c>
      <c r="C223" s="54" t="s">
        <v>78</v>
      </c>
      <c r="D223" s="54" t="s">
        <v>27</v>
      </c>
      <c r="E223" s="54" t="s">
        <v>76</v>
      </c>
      <c r="F223" s="55">
        <v>10000</v>
      </c>
      <c r="G223" s="55">
        <v>36.299999999999997</v>
      </c>
      <c r="H223" s="55">
        <f t="shared" si="7"/>
        <v>363000</v>
      </c>
    </row>
    <row r="224" spans="1:8" x14ac:dyDescent="0.35">
      <c r="A224" s="53">
        <f t="shared" si="6"/>
        <v>44835</v>
      </c>
      <c r="B224" s="53">
        <v>44852</v>
      </c>
      <c r="C224" s="54" t="s">
        <v>78</v>
      </c>
      <c r="D224" s="54" t="s">
        <v>27</v>
      </c>
      <c r="E224" s="54" t="s">
        <v>77</v>
      </c>
      <c r="F224" s="55">
        <v>30000</v>
      </c>
      <c r="G224" s="55">
        <v>36</v>
      </c>
      <c r="H224" s="55">
        <f t="shared" si="7"/>
        <v>1080000</v>
      </c>
    </row>
    <row r="225" spans="1:8" x14ac:dyDescent="0.35">
      <c r="A225" s="53">
        <f t="shared" si="6"/>
        <v>44835</v>
      </c>
      <c r="B225" s="53">
        <v>44852</v>
      </c>
      <c r="C225" s="54" t="s">
        <v>78</v>
      </c>
      <c r="D225" s="54" t="s">
        <v>27</v>
      </c>
      <c r="E225" s="54" t="s">
        <v>76</v>
      </c>
      <c r="F225" s="55">
        <v>10000</v>
      </c>
      <c r="G225" s="55">
        <v>36.299999999999997</v>
      </c>
      <c r="H225" s="55">
        <f t="shared" si="7"/>
        <v>363000</v>
      </c>
    </row>
    <row r="226" spans="1:8" x14ac:dyDescent="0.35">
      <c r="A226" s="53">
        <f t="shared" si="6"/>
        <v>44927</v>
      </c>
      <c r="B226" s="53">
        <v>44932</v>
      </c>
      <c r="C226" s="54" t="s">
        <v>75</v>
      </c>
      <c r="D226" s="54" t="s">
        <v>26</v>
      </c>
      <c r="E226" s="54" t="s">
        <v>77</v>
      </c>
      <c r="F226" s="55">
        <v>15000</v>
      </c>
      <c r="G226" s="55">
        <v>39.9</v>
      </c>
      <c r="H226" s="55">
        <f t="shared" si="7"/>
        <v>598500</v>
      </c>
    </row>
    <row r="227" spans="1:8" x14ac:dyDescent="0.35">
      <c r="A227" s="53">
        <f t="shared" si="6"/>
        <v>44958</v>
      </c>
      <c r="B227" s="53">
        <v>44965</v>
      </c>
      <c r="C227" s="54" t="s">
        <v>75</v>
      </c>
      <c r="D227" s="54" t="s">
        <v>26</v>
      </c>
      <c r="E227" s="54" t="s">
        <v>76</v>
      </c>
      <c r="F227" s="55">
        <v>20000</v>
      </c>
      <c r="G227" s="55">
        <v>39.6</v>
      </c>
      <c r="H227" s="55">
        <f t="shared" si="7"/>
        <v>792000</v>
      </c>
    </row>
    <row r="228" spans="1:8" x14ac:dyDescent="0.35">
      <c r="A228" s="53">
        <f t="shared" si="6"/>
        <v>44958</v>
      </c>
      <c r="B228" s="53">
        <v>44965</v>
      </c>
      <c r="C228" s="54" t="s">
        <v>75</v>
      </c>
      <c r="D228" s="54" t="s">
        <v>26</v>
      </c>
      <c r="E228" s="54" t="s">
        <v>76</v>
      </c>
      <c r="F228" s="55">
        <v>20000</v>
      </c>
      <c r="G228" s="55">
        <v>39.6</v>
      </c>
      <c r="H228" s="55">
        <f t="shared" si="7"/>
        <v>792000</v>
      </c>
    </row>
    <row r="229" spans="1:8" x14ac:dyDescent="0.35">
      <c r="A229" s="53">
        <f t="shared" si="6"/>
        <v>44958</v>
      </c>
      <c r="B229" s="53">
        <v>44965</v>
      </c>
      <c r="C229" s="54" t="s">
        <v>75</v>
      </c>
      <c r="D229" s="54" t="s">
        <v>26</v>
      </c>
      <c r="E229" s="54" t="s">
        <v>76</v>
      </c>
      <c r="F229" s="55">
        <v>20000</v>
      </c>
      <c r="G229" s="55">
        <v>39.6</v>
      </c>
      <c r="H229" s="55">
        <f t="shared" si="7"/>
        <v>792000</v>
      </c>
    </row>
    <row r="230" spans="1:8" x14ac:dyDescent="0.35">
      <c r="A230" s="53">
        <f t="shared" si="6"/>
        <v>44958</v>
      </c>
      <c r="B230" s="53">
        <v>44965</v>
      </c>
      <c r="C230" s="54" t="s">
        <v>75</v>
      </c>
      <c r="D230" s="54" t="s">
        <v>26</v>
      </c>
      <c r="E230" s="54" t="s">
        <v>77</v>
      </c>
      <c r="F230" s="55">
        <v>5000</v>
      </c>
      <c r="G230" s="55">
        <v>39.9</v>
      </c>
      <c r="H230" s="55">
        <f t="shared" si="7"/>
        <v>199500</v>
      </c>
    </row>
    <row r="231" spans="1:8" x14ac:dyDescent="0.35">
      <c r="A231" s="53">
        <f t="shared" si="6"/>
        <v>44958</v>
      </c>
      <c r="B231" s="53">
        <v>44965</v>
      </c>
      <c r="C231" s="54" t="s">
        <v>75</v>
      </c>
      <c r="D231" s="54" t="s">
        <v>26</v>
      </c>
      <c r="E231" s="54" t="s">
        <v>76</v>
      </c>
      <c r="F231" s="55">
        <v>20000</v>
      </c>
      <c r="G231" s="55">
        <v>39.6</v>
      </c>
      <c r="H231" s="55">
        <f t="shared" si="7"/>
        <v>792000</v>
      </c>
    </row>
    <row r="232" spans="1:8" x14ac:dyDescent="0.35">
      <c r="A232" s="53">
        <f t="shared" si="6"/>
        <v>44958</v>
      </c>
      <c r="B232" s="53">
        <v>44965</v>
      </c>
      <c r="C232" s="54" t="s">
        <v>75</v>
      </c>
      <c r="D232" s="54" t="s">
        <v>26</v>
      </c>
      <c r="E232" s="54" t="s">
        <v>76</v>
      </c>
      <c r="F232" s="55">
        <v>20000</v>
      </c>
      <c r="G232" s="55">
        <v>39.6</v>
      </c>
      <c r="H232" s="55">
        <f t="shared" si="7"/>
        <v>792000</v>
      </c>
    </row>
    <row r="233" spans="1:8" x14ac:dyDescent="0.35">
      <c r="A233" s="53">
        <f t="shared" si="6"/>
        <v>44958</v>
      </c>
      <c r="B233" s="53">
        <v>44965</v>
      </c>
      <c r="C233" s="54" t="s">
        <v>75</v>
      </c>
      <c r="D233" s="54" t="s">
        <v>26</v>
      </c>
      <c r="E233" s="54" t="s">
        <v>76</v>
      </c>
      <c r="F233" s="55">
        <v>20000</v>
      </c>
      <c r="G233" s="55">
        <v>39.6</v>
      </c>
      <c r="H233" s="55">
        <f t="shared" si="7"/>
        <v>792000</v>
      </c>
    </row>
    <row r="234" spans="1:8" x14ac:dyDescent="0.35">
      <c r="A234" s="53">
        <f t="shared" si="6"/>
        <v>44958</v>
      </c>
      <c r="B234" s="53">
        <v>44965</v>
      </c>
      <c r="C234" s="54" t="s">
        <v>75</v>
      </c>
      <c r="D234" s="54" t="s">
        <v>26</v>
      </c>
      <c r="E234" s="54" t="s">
        <v>76</v>
      </c>
      <c r="F234" s="55">
        <v>20000</v>
      </c>
      <c r="G234" s="55">
        <v>39.6</v>
      </c>
      <c r="H234" s="55">
        <f t="shared" si="7"/>
        <v>792000</v>
      </c>
    </row>
    <row r="235" spans="1:8" x14ac:dyDescent="0.35">
      <c r="A235" s="53">
        <f t="shared" si="6"/>
        <v>44958</v>
      </c>
      <c r="B235" s="53">
        <v>44965</v>
      </c>
      <c r="C235" s="54" t="s">
        <v>75</v>
      </c>
      <c r="D235" s="54" t="s">
        <v>26</v>
      </c>
      <c r="E235" s="54" t="s">
        <v>76</v>
      </c>
      <c r="F235" s="55">
        <v>20000</v>
      </c>
      <c r="G235" s="55">
        <v>39.6</v>
      </c>
      <c r="H235" s="55">
        <f t="shared" si="7"/>
        <v>792000</v>
      </c>
    </row>
    <row r="236" spans="1:8" x14ac:dyDescent="0.35">
      <c r="A236" s="53">
        <f t="shared" si="6"/>
        <v>44958</v>
      </c>
      <c r="B236" s="53">
        <v>44965</v>
      </c>
      <c r="C236" s="54" t="s">
        <v>75</v>
      </c>
      <c r="D236" s="54" t="s">
        <v>26</v>
      </c>
      <c r="E236" s="54" t="s">
        <v>76</v>
      </c>
      <c r="F236" s="55">
        <v>20000</v>
      </c>
      <c r="G236" s="55">
        <v>39.6</v>
      </c>
      <c r="H236" s="55">
        <f t="shared" si="7"/>
        <v>792000</v>
      </c>
    </row>
    <row r="237" spans="1:8" x14ac:dyDescent="0.35">
      <c r="A237" s="53">
        <f t="shared" si="6"/>
        <v>44958</v>
      </c>
      <c r="B237" s="53">
        <v>44965</v>
      </c>
      <c r="C237" s="54" t="s">
        <v>75</v>
      </c>
      <c r="D237" s="54" t="s">
        <v>26</v>
      </c>
      <c r="E237" s="54" t="s">
        <v>76</v>
      </c>
      <c r="F237" s="55">
        <v>20000</v>
      </c>
      <c r="G237" s="55">
        <v>39.6</v>
      </c>
      <c r="H237" s="55">
        <f t="shared" si="7"/>
        <v>792000</v>
      </c>
    </row>
    <row r="238" spans="1:8" x14ac:dyDescent="0.35">
      <c r="A238" s="53">
        <f t="shared" si="6"/>
        <v>44958</v>
      </c>
      <c r="B238" s="53">
        <v>44966</v>
      </c>
      <c r="C238" s="54" t="s">
        <v>75</v>
      </c>
      <c r="D238" s="54" t="s">
        <v>26</v>
      </c>
      <c r="E238" s="54" t="s">
        <v>76</v>
      </c>
      <c r="F238" s="55">
        <v>40000</v>
      </c>
      <c r="G238" s="55">
        <v>39.6</v>
      </c>
      <c r="H238" s="55">
        <f t="shared" si="7"/>
        <v>1584000</v>
      </c>
    </row>
    <row r="239" spans="1:8" x14ac:dyDescent="0.35">
      <c r="A239" s="53">
        <f t="shared" si="6"/>
        <v>44958</v>
      </c>
      <c r="B239" s="53">
        <v>44966</v>
      </c>
      <c r="C239" s="54" t="s">
        <v>75</v>
      </c>
      <c r="D239" s="54" t="s">
        <v>26</v>
      </c>
      <c r="E239" s="54" t="s">
        <v>76</v>
      </c>
      <c r="F239" s="55">
        <v>40000</v>
      </c>
      <c r="G239" s="55">
        <v>39.6</v>
      </c>
      <c r="H239" s="55">
        <f t="shared" si="7"/>
        <v>1584000</v>
      </c>
    </row>
    <row r="240" spans="1:8" x14ac:dyDescent="0.35">
      <c r="A240" s="53">
        <f t="shared" si="6"/>
        <v>44958</v>
      </c>
      <c r="B240" s="53">
        <v>44966</v>
      </c>
      <c r="C240" s="54" t="s">
        <v>75</v>
      </c>
      <c r="D240" s="54" t="s">
        <v>26</v>
      </c>
      <c r="E240" s="54" t="s">
        <v>76</v>
      </c>
      <c r="F240" s="55">
        <v>35000</v>
      </c>
      <c r="G240" s="55">
        <v>39.6</v>
      </c>
      <c r="H240" s="55">
        <f t="shared" si="7"/>
        <v>1386000</v>
      </c>
    </row>
    <row r="241" spans="1:8" x14ac:dyDescent="0.35">
      <c r="A241" s="53">
        <f t="shared" si="6"/>
        <v>44958</v>
      </c>
      <c r="B241" s="53">
        <v>44966</v>
      </c>
      <c r="C241" s="54" t="s">
        <v>75</v>
      </c>
      <c r="D241" s="54" t="s">
        <v>26</v>
      </c>
      <c r="E241" s="54" t="s">
        <v>76</v>
      </c>
      <c r="F241" s="55">
        <v>50000</v>
      </c>
      <c r="G241" s="55">
        <v>39.6</v>
      </c>
      <c r="H241" s="55">
        <f t="shared" si="7"/>
        <v>1980000</v>
      </c>
    </row>
    <row r="242" spans="1:8" x14ac:dyDescent="0.35">
      <c r="A242" s="53">
        <f t="shared" si="6"/>
        <v>44958</v>
      </c>
      <c r="B242" s="53">
        <v>44966</v>
      </c>
      <c r="C242" s="54" t="s">
        <v>75</v>
      </c>
      <c r="D242" s="54" t="s">
        <v>26</v>
      </c>
      <c r="E242" s="54" t="s">
        <v>76</v>
      </c>
      <c r="F242" s="55">
        <v>40000</v>
      </c>
      <c r="G242" s="55">
        <v>39.6</v>
      </c>
      <c r="H242" s="55">
        <f t="shared" si="7"/>
        <v>1584000</v>
      </c>
    </row>
    <row r="243" spans="1:8" x14ac:dyDescent="0.35">
      <c r="A243" s="53">
        <f t="shared" si="6"/>
        <v>44958</v>
      </c>
      <c r="B243" s="53">
        <v>44966</v>
      </c>
      <c r="C243" s="54" t="s">
        <v>75</v>
      </c>
      <c r="D243" s="54" t="s">
        <v>26</v>
      </c>
      <c r="E243" s="54" t="s">
        <v>76</v>
      </c>
      <c r="F243" s="55">
        <v>50000</v>
      </c>
      <c r="G243" s="55">
        <v>39.6</v>
      </c>
      <c r="H243" s="55">
        <f t="shared" si="7"/>
        <v>1980000</v>
      </c>
    </row>
    <row r="244" spans="1:8" x14ac:dyDescent="0.35">
      <c r="A244" s="53">
        <f t="shared" si="6"/>
        <v>44958</v>
      </c>
      <c r="B244" s="53">
        <v>44966</v>
      </c>
      <c r="C244" s="54" t="s">
        <v>75</v>
      </c>
      <c r="D244" s="54" t="s">
        <v>26</v>
      </c>
      <c r="E244" s="54" t="s">
        <v>76</v>
      </c>
      <c r="F244" s="55">
        <v>50000</v>
      </c>
      <c r="G244" s="55">
        <v>39.6</v>
      </c>
      <c r="H244" s="55">
        <f t="shared" si="7"/>
        <v>1980000</v>
      </c>
    </row>
    <row r="245" spans="1:8" x14ac:dyDescent="0.35">
      <c r="A245" s="53">
        <f t="shared" si="6"/>
        <v>44958</v>
      </c>
      <c r="B245" s="53">
        <v>44966</v>
      </c>
      <c r="C245" s="54" t="s">
        <v>75</v>
      </c>
      <c r="D245" s="54" t="s">
        <v>26</v>
      </c>
      <c r="E245" s="54" t="s">
        <v>76</v>
      </c>
      <c r="F245" s="55">
        <v>50000</v>
      </c>
      <c r="G245" s="55">
        <v>39.6</v>
      </c>
      <c r="H245" s="55">
        <f t="shared" si="7"/>
        <v>1980000</v>
      </c>
    </row>
    <row r="246" spans="1:8" x14ac:dyDescent="0.35">
      <c r="A246" s="53">
        <f t="shared" si="6"/>
        <v>44958</v>
      </c>
      <c r="B246" s="53">
        <v>44966</v>
      </c>
      <c r="C246" s="54" t="s">
        <v>75</v>
      </c>
      <c r="D246" s="54" t="s">
        <v>26</v>
      </c>
      <c r="E246" s="54" t="s">
        <v>76</v>
      </c>
      <c r="F246" s="55">
        <v>95000</v>
      </c>
      <c r="G246" s="55">
        <v>39.6</v>
      </c>
      <c r="H246" s="55">
        <f t="shared" si="7"/>
        <v>3762000</v>
      </c>
    </row>
    <row r="247" spans="1:8" x14ac:dyDescent="0.35">
      <c r="A247" s="53">
        <f t="shared" si="6"/>
        <v>44958</v>
      </c>
      <c r="B247" s="53">
        <v>44966</v>
      </c>
      <c r="C247" s="54" t="s">
        <v>75</v>
      </c>
      <c r="D247" s="54" t="s">
        <v>26</v>
      </c>
      <c r="E247" s="54" t="s">
        <v>76</v>
      </c>
      <c r="F247" s="55">
        <v>40000</v>
      </c>
      <c r="G247" s="55">
        <v>39.6</v>
      </c>
      <c r="H247" s="55">
        <f t="shared" si="7"/>
        <v>1584000</v>
      </c>
    </row>
    <row r="248" spans="1:8" x14ac:dyDescent="0.35">
      <c r="A248" s="53">
        <f t="shared" si="6"/>
        <v>44958</v>
      </c>
      <c r="B248" s="53">
        <v>44971</v>
      </c>
      <c r="C248" s="54" t="s">
        <v>75</v>
      </c>
      <c r="D248" s="54" t="s">
        <v>26</v>
      </c>
      <c r="E248" s="54" t="s">
        <v>77</v>
      </c>
      <c r="F248" s="55">
        <v>6000</v>
      </c>
      <c r="G248" s="55">
        <v>39.75</v>
      </c>
      <c r="H248" s="55">
        <f t="shared" si="7"/>
        <v>238500</v>
      </c>
    </row>
    <row r="249" spans="1:8" x14ac:dyDescent="0.35">
      <c r="A249" s="53">
        <f t="shared" si="6"/>
        <v>44866</v>
      </c>
      <c r="B249" s="53">
        <v>44882</v>
      </c>
      <c r="C249" s="54" t="s">
        <v>78</v>
      </c>
      <c r="D249" s="54" t="s">
        <v>25</v>
      </c>
      <c r="E249" s="54" t="s">
        <v>77</v>
      </c>
      <c r="F249" s="55">
        <v>122000</v>
      </c>
      <c r="G249" s="55">
        <v>66.45</v>
      </c>
      <c r="H249" s="55">
        <f t="shared" si="7"/>
        <v>8106900</v>
      </c>
    </row>
    <row r="250" spans="1:8" x14ac:dyDescent="0.35">
      <c r="A250" s="53">
        <f t="shared" si="6"/>
        <v>44866</v>
      </c>
      <c r="B250" s="53">
        <v>44882</v>
      </c>
      <c r="C250" s="54" t="s">
        <v>78</v>
      </c>
      <c r="D250" s="54" t="s">
        <v>25</v>
      </c>
      <c r="E250" s="54" t="s">
        <v>77</v>
      </c>
      <c r="F250" s="55">
        <v>122000</v>
      </c>
      <c r="G250" s="55">
        <v>66.400000000000006</v>
      </c>
      <c r="H250" s="55">
        <f t="shared" si="7"/>
        <v>8100800.0000000009</v>
      </c>
    </row>
    <row r="251" spans="1:8" x14ac:dyDescent="0.35">
      <c r="A251" s="53">
        <f t="shared" si="6"/>
        <v>44866</v>
      </c>
      <c r="B251" s="53">
        <v>44883</v>
      </c>
      <c r="C251" s="54" t="s">
        <v>78</v>
      </c>
      <c r="D251" s="54" t="s">
        <v>25</v>
      </c>
      <c r="E251" s="54" t="s">
        <v>77</v>
      </c>
      <c r="F251" s="55">
        <v>20000</v>
      </c>
      <c r="G251" s="55">
        <v>66.5</v>
      </c>
      <c r="H251" s="55">
        <f t="shared" si="7"/>
        <v>1330000</v>
      </c>
    </row>
    <row r="252" spans="1:8" x14ac:dyDescent="0.35">
      <c r="A252" s="53">
        <f t="shared" si="6"/>
        <v>44866</v>
      </c>
      <c r="B252" s="53">
        <v>44883</v>
      </c>
      <c r="C252" s="54" t="s">
        <v>78</v>
      </c>
      <c r="D252" s="54" t="s">
        <v>25</v>
      </c>
      <c r="E252" s="54" t="s">
        <v>76</v>
      </c>
      <c r="F252" s="55">
        <v>60000</v>
      </c>
      <c r="G252" s="55">
        <v>67.08</v>
      </c>
      <c r="H252" s="55">
        <f t="shared" si="7"/>
        <v>4024800</v>
      </c>
    </row>
    <row r="253" spans="1:8" x14ac:dyDescent="0.35">
      <c r="A253" s="53">
        <f t="shared" si="6"/>
        <v>44866</v>
      </c>
      <c r="B253" s="53">
        <v>44883</v>
      </c>
      <c r="C253" s="54" t="s">
        <v>78</v>
      </c>
      <c r="D253" s="54" t="s">
        <v>25</v>
      </c>
      <c r="E253" s="54" t="s">
        <v>77</v>
      </c>
      <c r="F253" s="55">
        <v>20000</v>
      </c>
      <c r="G253" s="55">
        <v>66.5</v>
      </c>
      <c r="H253" s="55">
        <f t="shared" si="7"/>
        <v>1330000</v>
      </c>
    </row>
    <row r="254" spans="1:8" x14ac:dyDescent="0.35">
      <c r="A254" s="53">
        <f t="shared" si="6"/>
        <v>44866</v>
      </c>
      <c r="B254" s="53">
        <v>44887</v>
      </c>
      <c r="C254" s="54" t="s">
        <v>78</v>
      </c>
      <c r="D254" s="54" t="s">
        <v>25</v>
      </c>
      <c r="E254" s="54" t="s">
        <v>77</v>
      </c>
      <c r="F254" s="55">
        <v>20000</v>
      </c>
      <c r="G254" s="55">
        <v>66.25</v>
      </c>
      <c r="H254" s="55">
        <f t="shared" si="7"/>
        <v>1325000</v>
      </c>
    </row>
    <row r="255" spans="1:8" x14ac:dyDescent="0.35">
      <c r="A255" s="53">
        <f t="shared" si="6"/>
        <v>44866</v>
      </c>
      <c r="B255" s="53">
        <v>44887</v>
      </c>
      <c r="C255" s="54" t="s">
        <v>78</v>
      </c>
      <c r="D255" s="54" t="s">
        <v>25</v>
      </c>
      <c r="E255" s="54" t="s">
        <v>76</v>
      </c>
      <c r="F255" s="55">
        <v>20000</v>
      </c>
      <c r="G255" s="55">
        <v>66.25</v>
      </c>
      <c r="H255" s="55">
        <f t="shared" si="7"/>
        <v>1325000</v>
      </c>
    </row>
    <row r="256" spans="1:8" x14ac:dyDescent="0.35">
      <c r="A256" s="53">
        <f t="shared" si="6"/>
        <v>44866</v>
      </c>
      <c r="B256" s="53">
        <v>44887</v>
      </c>
      <c r="C256" s="54" t="s">
        <v>78</v>
      </c>
      <c r="D256" s="54" t="s">
        <v>25</v>
      </c>
      <c r="E256" s="54" t="s">
        <v>77</v>
      </c>
      <c r="F256" s="55">
        <v>20000</v>
      </c>
      <c r="G256" s="55">
        <v>66.25</v>
      </c>
      <c r="H256" s="55">
        <f t="shared" si="7"/>
        <v>1325000</v>
      </c>
    </row>
    <row r="257" spans="1:8" x14ac:dyDescent="0.35">
      <c r="A257" s="53">
        <f t="shared" si="6"/>
        <v>44866</v>
      </c>
      <c r="B257" s="53">
        <v>44888</v>
      </c>
      <c r="C257" s="54" t="s">
        <v>78</v>
      </c>
      <c r="D257" s="54" t="s">
        <v>25</v>
      </c>
      <c r="E257" s="54" t="s">
        <v>77</v>
      </c>
      <c r="F257" s="55">
        <v>49000</v>
      </c>
      <c r="G257" s="55">
        <v>65.5</v>
      </c>
      <c r="H257" s="55">
        <f t="shared" si="7"/>
        <v>3209500</v>
      </c>
    </row>
    <row r="258" spans="1:8" x14ac:dyDescent="0.35">
      <c r="A258" s="53">
        <f t="shared" ref="A258:A321" si="8">EOMONTH(B258,-1)+1</f>
        <v>44866</v>
      </c>
      <c r="B258" s="53">
        <v>44888</v>
      </c>
      <c r="C258" s="54" t="s">
        <v>78</v>
      </c>
      <c r="D258" s="54" t="s">
        <v>25</v>
      </c>
      <c r="E258" s="54" t="s">
        <v>77</v>
      </c>
      <c r="F258" s="55">
        <v>49000</v>
      </c>
      <c r="G258" s="55">
        <v>66.02</v>
      </c>
      <c r="H258" s="55">
        <f t="shared" si="7"/>
        <v>3234980</v>
      </c>
    </row>
    <row r="259" spans="1:8" x14ac:dyDescent="0.35">
      <c r="A259" s="53">
        <f t="shared" si="8"/>
        <v>44866</v>
      </c>
      <c r="B259" s="53">
        <v>44889</v>
      </c>
      <c r="C259" s="54" t="s">
        <v>78</v>
      </c>
      <c r="D259" s="54" t="s">
        <v>25</v>
      </c>
      <c r="E259" s="54" t="s">
        <v>77</v>
      </c>
      <c r="F259" s="55">
        <v>11000</v>
      </c>
      <c r="G259" s="55">
        <v>64.88</v>
      </c>
      <c r="H259" s="55">
        <f t="shared" ref="H259:H322" si="9">+G259*F259</f>
        <v>713680</v>
      </c>
    </row>
    <row r="260" spans="1:8" x14ac:dyDescent="0.35">
      <c r="A260" s="53">
        <f t="shared" si="8"/>
        <v>44958</v>
      </c>
      <c r="B260" s="53">
        <v>44959</v>
      </c>
      <c r="C260" s="54" t="s">
        <v>75</v>
      </c>
      <c r="D260" s="54" t="s">
        <v>27</v>
      </c>
      <c r="E260" s="54" t="s">
        <v>76</v>
      </c>
      <c r="F260" s="55">
        <v>25000</v>
      </c>
      <c r="G260" s="55">
        <v>31.5</v>
      </c>
      <c r="H260" s="55">
        <f t="shared" si="9"/>
        <v>787500</v>
      </c>
    </row>
    <row r="261" spans="1:8" x14ac:dyDescent="0.35">
      <c r="A261" s="53">
        <f t="shared" si="8"/>
        <v>44958</v>
      </c>
      <c r="B261" s="53">
        <v>44959</v>
      </c>
      <c r="C261" s="54" t="s">
        <v>75</v>
      </c>
      <c r="D261" s="54" t="s">
        <v>27</v>
      </c>
      <c r="E261" s="54" t="s">
        <v>77</v>
      </c>
      <c r="F261" s="55">
        <v>25000</v>
      </c>
      <c r="G261" s="55">
        <v>31.5</v>
      </c>
      <c r="H261" s="55">
        <f t="shared" si="9"/>
        <v>787500</v>
      </c>
    </row>
    <row r="262" spans="1:8" x14ac:dyDescent="0.35">
      <c r="A262" s="53">
        <f t="shared" si="8"/>
        <v>44958</v>
      </c>
      <c r="B262" s="53">
        <v>44959</v>
      </c>
      <c r="C262" s="54" t="s">
        <v>75</v>
      </c>
      <c r="D262" s="54" t="s">
        <v>27</v>
      </c>
      <c r="E262" s="54" t="s">
        <v>76</v>
      </c>
      <c r="F262" s="55">
        <v>5000</v>
      </c>
      <c r="G262" s="55">
        <v>32</v>
      </c>
      <c r="H262" s="55">
        <f t="shared" si="9"/>
        <v>160000</v>
      </c>
    </row>
    <row r="263" spans="1:8" x14ac:dyDescent="0.35">
      <c r="A263" s="53">
        <f t="shared" si="8"/>
        <v>44958</v>
      </c>
      <c r="B263" s="53">
        <v>44959</v>
      </c>
      <c r="C263" s="54" t="s">
        <v>75</v>
      </c>
      <c r="D263" s="54" t="s">
        <v>27</v>
      </c>
      <c r="E263" s="54" t="s">
        <v>76</v>
      </c>
      <c r="F263" s="55">
        <v>5000</v>
      </c>
      <c r="G263" s="55">
        <v>32</v>
      </c>
      <c r="H263" s="55">
        <f t="shared" si="9"/>
        <v>160000</v>
      </c>
    </row>
    <row r="264" spans="1:8" x14ac:dyDescent="0.35">
      <c r="A264" s="53">
        <f t="shared" si="8"/>
        <v>44958</v>
      </c>
      <c r="B264" s="53">
        <v>44959</v>
      </c>
      <c r="C264" s="54" t="s">
        <v>75</v>
      </c>
      <c r="D264" s="54" t="s">
        <v>27</v>
      </c>
      <c r="E264" s="54" t="s">
        <v>76</v>
      </c>
      <c r="F264" s="55">
        <v>25000</v>
      </c>
      <c r="G264" s="55">
        <v>31.5</v>
      </c>
      <c r="H264" s="55">
        <f t="shared" si="9"/>
        <v>787500</v>
      </c>
    </row>
    <row r="265" spans="1:8" x14ac:dyDescent="0.35">
      <c r="A265" s="53">
        <f t="shared" si="8"/>
        <v>44958</v>
      </c>
      <c r="B265" s="53">
        <v>44963</v>
      </c>
      <c r="C265" s="54" t="s">
        <v>75</v>
      </c>
      <c r="D265" s="54" t="s">
        <v>27</v>
      </c>
      <c r="E265" s="54" t="s">
        <v>77</v>
      </c>
      <c r="F265" s="55">
        <v>20000</v>
      </c>
      <c r="G265" s="55">
        <v>31.5</v>
      </c>
      <c r="H265" s="55">
        <f t="shared" si="9"/>
        <v>630000</v>
      </c>
    </row>
    <row r="266" spans="1:8" x14ac:dyDescent="0.35">
      <c r="A266" s="53">
        <f t="shared" si="8"/>
        <v>44958</v>
      </c>
      <c r="B266" s="53">
        <v>44963</v>
      </c>
      <c r="C266" s="54" t="s">
        <v>75</v>
      </c>
      <c r="D266" s="54" t="s">
        <v>27</v>
      </c>
      <c r="E266" s="54" t="s">
        <v>76</v>
      </c>
      <c r="F266" s="55">
        <v>5000</v>
      </c>
      <c r="G266" s="55">
        <v>33</v>
      </c>
      <c r="H266" s="55">
        <f t="shared" si="9"/>
        <v>165000</v>
      </c>
    </row>
    <row r="267" spans="1:8" x14ac:dyDescent="0.35">
      <c r="A267" s="53">
        <f t="shared" si="8"/>
        <v>44958</v>
      </c>
      <c r="B267" s="53">
        <v>44964</v>
      </c>
      <c r="C267" s="54" t="s">
        <v>75</v>
      </c>
      <c r="D267" s="54" t="s">
        <v>27</v>
      </c>
      <c r="E267" s="54" t="s">
        <v>76</v>
      </c>
      <c r="F267" s="55">
        <v>10000</v>
      </c>
      <c r="G267" s="55">
        <v>31.75</v>
      </c>
      <c r="H267" s="55">
        <f t="shared" si="9"/>
        <v>317500</v>
      </c>
    </row>
    <row r="268" spans="1:8" x14ac:dyDescent="0.35">
      <c r="A268" s="53">
        <f t="shared" si="8"/>
        <v>44958</v>
      </c>
      <c r="B268" s="53">
        <v>44964</v>
      </c>
      <c r="C268" s="54" t="s">
        <v>75</v>
      </c>
      <c r="D268" s="54" t="s">
        <v>27</v>
      </c>
      <c r="E268" s="54" t="s">
        <v>76</v>
      </c>
      <c r="F268" s="55">
        <v>10000</v>
      </c>
      <c r="G268" s="55">
        <v>31.75</v>
      </c>
      <c r="H268" s="55">
        <f t="shared" si="9"/>
        <v>317500</v>
      </c>
    </row>
    <row r="269" spans="1:8" x14ac:dyDescent="0.35">
      <c r="A269" s="53">
        <f t="shared" si="8"/>
        <v>44958</v>
      </c>
      <c r="B269" s="53">
        <v>44964</v>
      </c>
      <c r="C269" s="54" t="s">
        <v>75</v>
      </c>
      <c r="D269" s="54" t="s">
        <v>27</v>
      </c>
      <c r="E269" s="54" t="s">
        <v>76</v>
      </c>
      <c r="F269" s="55">
        <v>10000</v>
      </c>
      <c r="G269" s="55">
        <v>31.75</v>
      </c>
      <c r="H269" s="55">
        <f t="shared" si="9"/>
        <v>317500</v>
      </c>
    </row>
    <row r="270" spans="1:8" x14ac:dyDescent="0.35">
      <c r="A270" s="53">
        <f t="shared" si="8"/>
        <v>44958</v>
      </c>
      <c r="B270" s="53">
        <v>44964</v>
      </c>
      <c r="C270" s="54" t="s">
        <v>75</v>
      </c>
      <c r="D270" s="54" t="s">
        <v>27</v>
      </c>
      <c r="E270" s="54" t="s">
        <v>76</v>
      </c>
      <c r="F270" s="55">
        <v>10000</v>
      </c>
      <c r="G270" s="55">
        <v>31.75</v>
      </c>
      <c r="H270" s="55">
        <f t="shared" si="9"/>
        <v>317500</v>
      </c>
    </row>
    <row r="271" spans="1:8" x14ac:dyDescent="0.35">
      <c r="A271" s="53">
        <f t="shared" si="8"/>
        <v>44958</v>
      </c>
      <c r="B271" s="53">
        <v>44964</v>
      </c>
      <c r="C271" s="54" t="s">
        <v>75</v>
      </c>
      <c r="D271" s="54" t="s">
        <v>27</v>
      </c>
      <c r="E271" s="54" t="s">
        <v>77</v>
      </c>
      <c r="F271" s="55">
        <v>50000</v>
      </c>
      <c r="G271" s="55">
        <v>31.5</v>
      </c>
      <c r="H271" s="55">
        <f t="shared" si="9"/>
        <v>1575000</v>
      </c>
    </row>
    <row r="272" spans="1:8" x14ac:dyDescent="0.35">
      <c r="A272" s="53">
        <f t="shared" si="8"/>
        <v>44896</v>
      </c>
      <c r="B272" s="53">
        <v>44914</v>
      </c>
      <c r="C272" s="54" t="s">
        <v>78</v>
      </c>
      <c r="D272" s="54" t="s">
        <v>27</v>
      </c>
      <c r="E272" s="54" t="s">
        <v>77</v>
      </c>
      <c r="F272" s="55">
        <v>10000</v>
      </c>
      <c r="G272" s="55">
        <v>30</v>
      </c>
      <c r="H272" s="55">
        <f t="shared" si="9"/>
        <v>300000</v>
      </c>
    </row>
    <row r="273" spans="1:8" x14ac:dyDescent="0.35">
      <c r="A273" s="53">
        <f t="shared" si="8"/>
        <v>44896</v>
      </c>
      <c r="B273" s="53">
        <v>44914</v>
      </c>
      <c r="C273" s="54" t="s">
        <v>78</v>
      </c>
      <c r="D273" s="54" t="s">
        <v>27</v>
      </c>
      <c r="E273" s="54" t="s">
        <v>77</v>
      </c>
      <c r="F273" s="55">
        <v>10000</v>
      </c>
      <c r="G273" s="55">
        <v>30</v>
      </c>
      <c r="H273" s="55">
        <f t="shared" si="9"/>
        <v>300000</v>
      </c>
    </row>
    <row r="274" spans="1:8" x14ac:dyDescent="0.35">
      <c r="A274" s="53">
        <f t="shared" si="8"/>
        <v>44896</v>
      </c>
      <c r="B274" s="53">
        <v>44915</v>
      </c>
      <c r="C274" s="54" t="s">
        <v>78</v>
      </c>
      <c r="D274" s="54" t="s">
        <v>27</v>
      </c>
      <c r="E274" s="54" t="s">
        <v>77</v>
      </c>
      <c r="F274" s="55">
        <v>10000</v>
      </c>
      <c r="G274" s="55">
        <v>30</v>
      </c>
      <c r="H274" s="55">
        <f t="shared" si="9"/>
        <v>300000</v>
      </c>
    </row>
    <row r="275" spans="1:8" x14ac:dyDescent="0.35">
      <c r="A275" s="53">
        <f t="shared" si="8"/>
        <v>44896</v>
      </c>
      <c r="B275" s="53">
        <v>44915</v>
      </c>
      <c r="C275" s="54" t="s">
        <v>78</v>
      </c>
      <c r="D275" s="54" t="s">
        <v>27</v>
      </c>
      <c r="E275" s="54" t="s">
        <v>77</v>
      </c>
      <c r="F275" s="55">
        <v>10000</v>
      </c>
      <c r="G275" s="55">
        <v>30</v>
      </c>
      <c r="H275" s="55">
        <f t="shared" si="9"/>
        <v>300000</v>
      </c>
    </row>
    <row r="276" spans="1:8" x14ac:dyDescent="0.35">
      <c r="A276" s="53">
        <f t="shared" si="8"/>
        <v>44805</v>
      </c>
      <c r="B276" s="53">
        <v>44832</v>
      </c>
      <c r="C276" s="54" t="s">
        <v>78</v>
      </c>
      <c r="D276" s="54" t="s">
        <v>26</v>
      </c>
      <c r="E276" s="54" t="s">
        <v>77</v>
      </c>
      <c r="F276" s="55">
        <v>70000</v>
      </c>
      <c r="G276" s="55">
        <v>39.85</v>
      </c>
      <c r="H276" s="55">
        <f t="shared" si="9"/>
        <v>2789500</v>
      </c>
    </row>
    <row r="277" spans="1:8" x14ac:dyDescent="0.35">
      <c r="A277" s="53">
        <f t="shared" si="8"/>
        <v>44743</v>
      </c>
      <c r="B277" s="53">
        <v>44750</v>
      </c>
      <c r="C277" s="54" t="s">
        <v>78</v>
      </c>
      <c r="D277" s="54" t="s">
        <v>25</v>
      </c>
      <c r="E277" s="54" t="s">
        <v>76</v>
      </c>
      <c r="F277" s="55">
        <v>140000</v>
      </c>
      <c r="G277" s="55">
        <v>51.75</v>
      </c>
      <c r="H277" s="55">
        <f t="shared" si="9"/>
        <v>7245000</v>
      </c>
    </row>
    <row r="278" spans="1:8" x14ac:dyDescent="0.35">
      <c r="A278" s="53">
        <f t="shared" si="8"/>
        <v>44743</v>
      </c>
      <c r="B278" s="53">
        <v>44750</v>
      </c>
      <c r="C278" s="54" t="s">
        <v>78</v>
      </c>
      <c r="D278" s="54" t="s">
        <v>25</v>
      </c>
      <c r="E278" s="54" t="s">
        <v>77</v>
      </c>
      <c r="F278" s="55">
        <v>130000</v>
      </c>
      <c r="G278" s="55">
        <v>50.5</v>
      </c>
      <c r="H278" s="55">
        <f t="shared" si="9"/>
        <v>6565000</v>
      </c>
    </row>
    <row r="279" spans="1:8" x14ac:dyDescent="0.35">
      <c r="A279" s="53">
        <f t="shared" si="8"/>
        <v>44743</v>
      </c>
      <c r="B279" s="53">
        <v>44753</v>
      </c>
      <c r="C279" s="54" t="s">
        <v>78</v>
      </c>
      <c r="D279" s="54" t="s">
        <v>25</v>
      </c>
      <c r="E279" s="54" t="s">
        <v>77</v>
      </c>
      <c r="F279" s="55">
        <v>74000</v>
      </c>
      <c r="G279" s="55">
        <v>50.5</v>
      </c>
      <c r="H279" s="55">
        <f t="shared" si="9"/>
        <v>3737000</v>
      </c>
    </row>
    <row r="280" spans="1:8" x14ac:dyDescent="0.35">
      <c r="A280" s="53">
        <f t="shared" si="8"/>
        <v>44743</v>
      </c>
      <c r="B280" s="53">
        <v>44753</v>
      </c>
      <c r="C280" s="54" t="s">
        <v>78</v>
      </c>
      <c r="D280" s="54" t="s">
        <v>25</v>
      </c>
      <c r="E280" s="54" t="s">
        <v>77</v>
      </c>
      <c r="F280" s="55">
        <v>37000</v>
      </c>
      <c r="G280" s="55">
        <v>50.54</v>
      </c>
      <c r="H280" s="55">
        <f t="shared" si="9"/>
        <v>1869980</v>
      </c>
    </row>
    <row r="281" spans="1:8" x14ac:dyDescent="0.35">
      <c r="A281" s="53">
        <f t="shared" si="8"/>
        <v>44743</v>
      </c>
      <c r="B281" s="53">
        <v>44754</v>
      </c>
      <c r="C281" s="54" t="s">
        <v>78</v>
      </c>
      <c r="D281" s="54" t="s">
        <v>25</v>
      </c>
      <c r="E281" s="54" t="s">
        <v>76</v>
      </c>
      <c r="F281" s="55">
        <v>30000</v>
      </c>
      <c r="G281" s="55">
        <v>51.5</v>
      </c>
      <c r="H281" s="55">
        <f t="shared" si="9"/>
        <v>1545000</v>
      </c>
    </row>
    <row r="282" spans="1:8" x14ac:dyDescent="0.35">
      <c r="A282" s="53">
        <f t="shared" si="8"/>
        <v>44743</v>
      </c>
      <c r="B282" s="53">
        <v>44755</v>
      </c>
      <c r="C282" s="54" t="s">
        <v>78</v>
      </c>
      <c r="D282" s="54" t="s">
        <v>25</v>
      </c>
      <c r="E282" s="54" t="s">
        <v>76</v>
      </c>
      <c r="F282" s="55">
        <v>165000</v>
      </c>
      <c r="G282" s="55">
        <v>51.93</v>
      </c>
      <c r="H282" s="55">
        <f t="shared" si="9"/>
        <v>8568450</v>
      </c>
    </row>
    <row r="283" spans="1:8" x14ac:dyDescent="0.35">
      <c r="A283" s="53">
        <f t="shared" si="8"/>
        <v>44743</v>
      </c>
      <c r="B283" s="53">
        <v>44755</v>
      </c>
      <c r="C283" s="54" t="s">
        <v>78</v>
      </c>
      <c r="D283" s="54" t="s">
        <v>25</v>
      </c>
      <c r="E283" s="54" t="s">
        <v>77</v>
      </c>
      <c r="F283" s="55">
        <v>120000</v>
      </c>
      <c r="G283" s="55">
        <v>51.2</v>
      </c>
      <c r="H283" s="55">
        <f t="shared" si="9"/>
        <v>6144000</v>
      </c>
    </row>
    <row r="284" spans="1:8" x14ac:dyDescent="0.35">
      <c r="A284" s="53">
        <f t="shared" si="8"/>
        <v>44743</v>
      </c>
      <c r="B284" s="53">
        <v>44755</v>
      </c>
      <c r="C284" s="54" t="s">
        <v>78</v>
      </c>
      <c r="D284" s="54" t="s">
        <v>25</v>
      </c>
      <c r="E284" s="54" t="s">
        <v>77</v>
      </c>
      <c r="F284" s="55">
        <v>50000</v>
      </c>
      <c r="G284" s="55">
        <v>51.2</v>
      </c>
      <c r="H284" s="55">
        <f t="shared" si="9"/>
        <v>2560000</v>
      </c>
    </row>
    <row r="285" spans="1:8" x14ac:dyDescent="0.35">
      <c r="A285" s="53">
        <f t="shared" si="8"/>
        <v>44743</v>
      </c>
      <c r="B285" s="53">
        <v>44756</v>
      </c>
      <c r="C285" s="54" t="s">
        <v>78</v>
      </c>
      <c r="D285" s="54" t="s">
        <v>25</v>
      </c>
      <c r="E285" s="54" t="s">
        <v>76</v>
      </c>
      <c r="F285" s="55">
        <v>120000</v>
      </c>
      <c r="G285" s="55">
        <v>52.653300000000002</v>
      </c>
      <c r="H285" s="55">
        <f t="shared" si="9"/>
        <v>6318396</v>
      </c>
    </row>
    <row r="286" spans="1:8" x14ac:dyDescent="0.35">
      <c r="A286" s="53">
        <f t="shared" si="8"/>
        <v>44743</v>
      </c>
      <c r="B286" s="53">
        <v>44756</v>
      </c>
      <c r="C286" s="54" t="s">
        <v>78</v>
      </c>
      <c r="D286" s="54" t="s">
        <v>25</v>
      </c>
      <c r="E286" s="54" t="s">
        <v>77</v>
      </c>
      <c r="F286" s="55">
        <v>30000</v>
      </c>
      <c r="G286" s="55">
        <v>51</v>
      </c>
      <c r="H286" s="55">
        <f t="shared" si="9"/>
        <v>1530000</v>
      </c>
    </row>
    <row r="287" spans="1:8" x14ac:dyDescent="0.35">
      <c r="A287" s="53">
        <f t="shared" si="8"/>
        <v>44743</v>
      </c>
      <c r="B287" s="53">
        <v>44756</v>
      </c>
      <c r="C287" s="54" t="s">
        <v>78</v>
      </c>
      <c r="D287" s="54" t="s">
        <v>25</v>
      </c>
      <c r="E287" s="54" t="s">
        <v>77</v>
      </c>
      <c r="F287" s="55">
        <v>15000</v>
      </c>
      <c r="G287" s="55">
        <v>51</v>
      </c>
      <c r="H287" s="55">
        <f t="shared" si="9"/>
        <v>765000</v>
      </c>
    </row>
    <row r="288" spans="1:8" x14ac:dyDescent="0.35">
      <c r="A288" s="53">
        <f t="shared" si="8"/>
        <v>44743</v>
      </c>
      <c r="B288" s="53">
        <v>44757</v>
      </c>
      <c r="C288" s="54" t="s">
        <v>78</v>
      </c>
      <c r="D288" s="54" t="s">
        <v>25</v>
      </c>
      <c r="E288" s="54" t="s">
        <v>77</v>
      </c>
      <c r="F288" s="55">
        <v>25000</v>
      </c>
      <c r="G288" s="55">
        <v>51</v>
      </c>
      <c r="H288" s="55">
        <f t="shared" si="9"/>
        <v>1275000</v>
      </c>
    </row>
    <row r="289" spans="1:8" x14ac:dyDescent="0.35">
      <c r="A289" s="53">
        <f t="shared" si="8"/>
        <v>44866</v>
      </c>
      <c r="B289" s="53">
        <v>44887</v>
      </c>
      <c r="C289" s="54" t="s">
        <v>78</v>
      </c>
      <c r="D289" s="54" t="s">
        <v>27</v>
      </c>
      <c r="E289" s="54" t="s">
        <v>77</v>
      </c>
      <c r="F289" s="55">
        <v>40000</v>
      </c>
      <c r="G289" s="55">
        <v>32.35</v>
      </c>
      <c r="H289" s="55">
        <f t="shared" si="9"/>
        <v>1294000</v>
      </c>
    </row>
    <row r="290" spans="1:8" x14ac:dyDescent="0.35">
      <c r="A290" s="53">
        <f t="shared" si="8"/>
        <v>44866</v>
      </c>
      <c r="B290" s="53">
        <v>44887</v>
      </c>
      <c r="C290" s="54" t="s">
        <v>78</v>
      </c>
      <c r="D290" s="54" t="s">
        <v>27</v>
      </c>
      <c r="E290" s="54" t="s">
        <v>77</v>
      </c>
      <c r="F290" s="55">
        <v>40000</v>
      </c>
      <c r="G290" s="55">
        <v>32.35</v>
      </c>
      <c r="H290" s="55">
        <f t="shared" si="9"/>
        <v>1294000</v>
      </c>
    </row>
    <row r="291" spans="1:8" x14ac:dyDescent="0.35">
      <c r="A291" s="53">
        <f t="shared" si="8"/>
        <v>44866</v>
      </c>
      <c r="B291" s="53">
        <v>44894</v>
      </c>
      <c r="C291" s="54" t="s">
        <v>78</v>
      </c>
      <c r="D291" s="54" t="s">
        <v>27</v>
      </c>
      <c r="E291" s="54" t="s">
        <v>77</v>
      </c>
      <c r="F291" s="55">
        <v>10000</v>
      </c>
      <c r="G291" s="55">
        <v>32.35</v>
      </c>
      <c r="H291" s="55">
        <f t="shared" si="9"/>
        <v>323500</v>
      </c>
    </row>
    <row r="292" spans="1:8" x14ac:dyDescent="0.35">
      <c r="A292" s="53">
        <f t="shared" si="8"/>
        <v>44866</v>
      </c>
      <c r="B292" s="53">
        <v>44894</v>
      </c>
      <c r="C292" s="54" t="s">
        <v>78</v>
      </c>
      <c r="D292" s="54" t="s">
        <v>27</v>
      </c>
      <c r="E292" s="54" t="s">
        <v>77</v>
      </c>
      <c r="F292" s="55">
        <v>10000</v>
      </c>
      <c r="G292" s="55">
        <v>32.35</v>
      </c>
      <c r="H292" s="55">
        <f t="shared" si="9"/>
        <v>323500</v>
      </c>
    </row>
    <row r="293" spans="1:8" x14ac:dyDescent="0.35">
      <c r="A293" s="53">
        <f t="shared" si="8"/>
        <v>44774</v>
      </c>
      <c r="B293" s="53">
        <v>44803</v>
      </c>
      <c r="C293" s="54" t="s">
        <v>78</v>
      </c>
      <c r="D293" s="54" t="s">
        <v>26</v>
      </c>
      <c r="E293" s="54" t="s">
        <v>76</v>
      </c>
      <c r="F293" s="55">
        <v>24000</v>
      </c>
      <c r="G293" s="55">
        <v>39.950000000000003</v>
      </c>
      <c r="H293" s="55">
        <f t="shared" si="9"/>
        <v>958800.00000000012</v>
      </c>
    </row>
    <row r="294" spans="1:8" x14ac:dyDescent="0.35">
      <c r="A294" s="53">
        <f t="shared" si="8"/>
        <v>44774</v>
      </c>
      <c r="B294" s="53">
        <v>44803</v>
      </c>
      <c r="C294" s="54" t="s">
        <v>78</v>
      </c>
      <c r="D294" s="54" t="s">
        <v>26</v>
      </c>
      <c r="E294" s="54" t="s">
        <v>76</v>
      </c>
      <c r="F294" s="55">
        <v>12000</v>
      </c>
      <c r="G294" s="55">
        <v>39.950000000000003</v>
      </c>
      <c r="H294" s="55">
        <f t="shared" si="9"/>
        <v>479400.00000000006</v>
      </c>
    </row>
    <row r="295" spans="1:8" x14ac:dyDescent="0.35">
      <c r="A295" s="53">
        <f t="shared" si="8"/>
        <v>44927</v>
      </c>
      <c r="B295" s="53">
        <v>44929</v>
      </c>
      <c r="C295" s="54" t="s">
        <v>75</v>
      </c>
      <c r="D295" s="54" t="s">
        <v>26</v>
      </c>
      <c r="E295" s="54" t="s">
        <v>77</v>
      </c>
      <c r="F295" s="55">
        <v>55000</v>
      </c>
      <c r="G295" s="55">
        <v>39.9</v>
      </c>
      <c r="H295" s="55">
        <f t="shared" si="9"/>
        <v>2194500</v>
      </c>
    </row>
    <row r="296" spans="1:8" x14ac:dyDescent="0.35">
      <c r="A296" s="53">
        <f t="shared" si="8"/>
        <v>44927</v>
      </c>
      <c r="B296" s="53">
        <v>44931</v>
      </c>
      <c r="C296" s="54" t="s">
        <v>75</v>
      </c>
      <c r="D296" s="54" t="s">
        <v>26</v>
      </c>
      <c r="E296" s="54" t="s">
        <v>77</v>
      </c>
      <c r="F296" s="55">
        <v>39000</v>
      </c>
      <c r="G296" s="55">
        <v>39.9</v>
      </c>
      <c r="H296" s="55">
        <f t="shared" si="9"/>
        <v>1556100</v>
      </c>
    </row>
    <row r="297" spans="1:8" x14ac:dyDescent="0.35">
      <c r="A297" s="53">
        <f t="shared" si="8"/>
        <v>44805</v>
      </c>
      <c r="B297" s="53">
        <v>44833</v>
      </c>
      <c r="C297" s="54" t="s">
        <v>78</v>
      </c>
      <c r="D297" s="54" t="s">
        <v>27</v>
      </c>
      <c r="E297" s="54" t="s">
        <v>77</v>
      </c>
      <c r="F297" s="55">
        <v>50000</v>
      </c>
      <c r="G297" s="55">
        <v>35.5</v>
      </c>
      <c r="H297" s="55">
        <f t="shared" si="9"/>
        <v>1775000</v>
      </c>
    </row>
    <row r="298" spans="1:8" x14ac:dyDescent="0.35">
      <c r="A298" s="53">
        <f t="shared" si="8"/>
        <v>44713</v>
      </c>
      <c r="B298" s="53">
        <v>44739</v>
      </c>
      <c r="C298" s="54" t="s">
        <v>78</v>
      </c>
      <c r="D298" s="54" t="s">
        <v>26</v>
      </c>
      <c r="E298" s="54" t="s">
        <v>76</v>
      </c>
      <c r="F298" s="55">
        <v>200000</v>
      </c>
      <c r="G298" s="55">
        <v>39.700000000000003</v>
      </c>
      <c r="H298" s="55">
        <f t="shared" si="9"/>
        <v>7940000.0000000009</v>
      </c>
    </row>
    <row r="299" spans="1:8" x14ac:dyDescent="0.35">
      <c r="A299" s="53">
        <f t="shared" si="8"/>
        <v>44713</v>
      </c>
      <c r="B299" s="53">
        <v>44739</v>
      </c>
      <c r="C299" s="54" t="s">
        <v>78</v>
      </c>
      <c r="D299" s="54" t="s">
        <v>26</v>
      </c>
      <c r="E299" s="54" t="s">
        <v>76</v>
      </c>
      <c r="F299" s="55">
        <v>100000</v>
      </c>
      <c r="G299" s="55">
        <v>39.9</v>
      </c>
      <c r="H299" s="55">
        <f t="shared" si="9"/>
        <v>3990000</v>
      </c>
    </row>
    <row r="300" spans="1:8" x14ac:dyDescent="0.35">
      <c r="A300" s="53">
        <f t="shared" si="8"/>
        <v>44713</v>
      </c>
      <c r="B300" s="53">
        <v>44739</v>
      </c>
      <c r="C300" s="54" t="s">
        <v>78</v>
      </c>
      <c r="D300" s="54" t="s">
        <v>26</v>
      </c>
      <c r="E300" s="54" t="s">
        <v>76</v>
      </c>
      <c r="F300" s="55">
        <v>200000</v>
      </c>
      <c r="G300" s="55">
        <v>39.9</v>
      </c>
      <c r="H300" s="55">
        <f t="shared" si="9"/>
        <v>7980000</v>
      </c>
    </row>
    <row r="301" spans="1:8" x14ac:dyDescent="0.35">
      <c r="A301" s="53">
        <f t="shared" si="8"/>
        <v>44713</v>
      </c>
      <c r="B301" s="53">
        <v>44739</v>
      </c>
      <c r="C301" s="54" t="s">
        <v>78</v>
      </c>
      <c r="D301" s="54" t="s">
        <v>26</v>
      </c>
      <c r="E301" s="54" t="s">
        <v>76</v>
      </c>
      <c r="F301" s="55">
        <v>200000</v>
      </c>
      <c r="G301" s="55">
        <v>39.700000000000003</v>
      </c>
      <c r="H301" s="55">
        <f t="shared" si="9"/>
        <v>7940000.0000000009</v>
      </c>
    </row>
    <row r="302" spans="1:8" x14ac:dyDescent="0.35">
      <c r="A302" s="53">
        <f t="shared" si="8"/>
        <v>44835</v>
      </c>
      <c r="B302" s="53">
        <v>44859</v>
      </c>
      <c r="C302" s="54" t="s">
        <v>78</v>
      </c>
      <c r="D302" s="54" t="s">
        <v>26</v>
      </c>
      <c r="E302" s="54" t="s">
        <v>77</v>
      </c>
      <c r="F302" s="55">
        <v>150000</v>
      </c>
      <c r="G302" s="55">
        <v>39.9</v>
      </c>
      <c r="H302" s="55">
        <f t="shared" si="9"/>
        <v>5985000</v>
      </c>
    </row>
    <row r="303" spans="1:8" x14ac:dyDescent="0.35">
      <c r="A303" s="53">
        <f t="shared" si="8"/>
        <v>44835</v>
      </c>
      <c r="B303" s="53">
        <v>44859</v>
      </c>
      <c r="C303" s="54" t="s">
        <v>78</v>
      </c>
      <c r="D303" s="54" t="s">
        <v>26</v>
      </c>
      <c r="E303" s="54" t="s">
        <v>77</v>
      </c>
      <c r="F303" s="55">
        <v>75000</v>
      </c>
      <c r="G303" s="55">
        <v>39.9</v>
      </c>
      <c r="H303" s="55">
        <f t="shared" si="9"/>
        <v>2992500</v>
      </c>
    </row>
    <row r="304" spans="1:8" x14ac:dyDescent="0.35">
      <c r="A304" s="53">
        <f t="shared" si="8"/>
        <v>44835</v>
      </c>
      <c r="B304" s="53">
        <v>44862</v>
      </c>
      <c r="C304" s="54" t="s">
        <v>78</v>
      </c>
      <c r="D304" s="54" t="s">
        <v>26</v>
      </c>
      <c r="E304" s="54" t="s">
        <v>77</v>
      </c>
      <c r="F304" s="55">
        <v>28000</v>
      </c>
      <c r="G304" s="55">
        <v>39.9</v>
      </c>
      <c r="H304" s="55">
        <f t="shared" si="9"/>
        <v>1117200</v>
      </c>
    </row>
    <row r="305" spans="1:8" x14ac:dyDescent="0.35">
      <c r="A305" s="53">
        <f t="shared" si="8"/>
        <v>44835</v>
      </c>
      <c r="B305" s="53">
        <v>44862</v>
      </c>
      <c r="C305" s="54" t="s">
        <v>78</v>
      </c>
      <c r="D305" s="54" t="s">
        <v>26</v>
      </c>
      <c r="E305" s="54" t="s">
        <v>77</v>
      </c>
      <c r="F305" s="55">
        <v>14000</v>
      </c>
      <c r="G305" s="55">
        <v>39.9</v>
      </c>
      <c r="H305" s="55">
        <f t="shared" si="9"/>
        <v>558600</v>
      </c>
    </row>
    <row r="306" spans="1:8" x14ac:dyDescent="0.35">
      <c r="A306" s="53">
        <f t="shared" si="8"/>
        <v>44927</v>
      </c>
      <c r="B306" s="53">
        <v>44946</v>
      </c>
      <c r="C306" s="54" t="s">
        <v>75</v>
      </c>
      <c r="D306" s="54" t="s">
        <v>27</v>
      </c>
      <c r="E306" s="54" t="s">
        <v>77</v>
      </c>
      <c r="F306" s="55">
        <v>40000</v>
      </c>
      <c r="G306" s="55">
        <v>33.25</v>
      </c>
      <c r="H306" s="55">
        <f t="shared" si="9"/>
        <v>1330000</v>
      </c>
    </row>
    <row r="307" spans="1:8" x14ac:dyDescent="0.35">
      <c r="A307" s="53">
        <f t="shared" si="8"/>
        <v>44927</v>
      </c>
      <c r="B307" s="53">
        <v>44949</v>
      </c>
      <c r="C307" s="54" t="s">
        <v>75</v>
      </c>
      <c r="D307" s="54" t="s">
        <v>27</v>
      </c>
      <c r="E307" s="54" t="s">
        <v>77</v>
      </c>
      <c r="F307" s="55">
        <v>5000</v>
      </c>
      <c r="G307" s="55">
        <v>33.25</v>
      </c>
      <c r="H307" s="55">
        <f t="shared" si="9"/>
        <v>166250</v>
      </c>
    </row>
    <row r="308" spans="1:8" x14ac:dyDescent="0.35">
      <c r="A308" s="53">
        <f t="shared" si="8"/>
        <v>44927</v>
      </c>
      <c r="B308" s="53">
        <v>44951</v>
      </c>
      <c r="C308" s="54" t="s">
        <v>75</v>
      </c>
      <c r="D308" s="54" t="s">
        <v>27</v>
      </c>
      <c r="E308" s="54" t="s">
        <v>77</v>
      </c>
      <c r="F308" s="55">
        <v>40000</v>
      </c>
      <c r="G308" s="55">
        <v>33.1</v>
      </c>
      <c r="H308" s="55">
        <f t="shared" si="9"/>
        <v>1324000</v>
      </c>
    </row>
    <row r="309" spans="1:8" x14ac:dyDescent="0.35">
      <c r="A309" s="53">
        <f t="shared" si="8"/>
        <v>44866</v>
      </c>
      <c r="B309" s="53">
        <v>44886</v>
      </c>
      <c r="C309" s="54" t="s">
        <v>78</v>
      </c>
      <c r="D309" s="54" t="s">
        <v>26</v>
      </c>
      <c r="E309" s="54" t="s">
        <v>77</v>
      </c>
      <c r="F309" s="55">
        <v>30000</v>
      </c>
      <c r="G309" s="55">
        <v>39.909999999999997</v>
      </c>
      <c r="H309" s="55">
        <f t="shared" si="9"/>
        <v>1197300</v>
      </c>
    </row>
    <row r="310" spans="1:8" x14ac:dyDescent="0.35">
      <c r="A310" s="53">
        <f t="shared" si="8"/>
        <v>44866</v>
      </c>
      <c r="B310" s="53">
        <v>44886</v>
      </c>
      <c r="C310" s="54" t="s">
        <v>78</v>
      </c>
      <c r="D310" s="54" t="s">
        <v>26</v>
      </c>
      <c r="E310" s="54" t="s">
        <v>77</v>
      </c>
      <c r="F310" s="55">
        <v>30000</v>
      </c>
      <c r="G310" s="55">
        <v>39.9</v>
      </c>
      <c r="H310" s="55">
        <f t="shared" si="9"/>
        <v>1197000</v>
      </c>
    </row>
    <row r="311" spans="1:8" x14ac:dyDescent="0.35">
      <c r="A311" s="53">
        <f t="shared" si="8"/>
        <v>44958</v>
      </c>
      <c r="B311" s="53">
        <v>44971</v>
      </c>
      <c r="C311" s="54" t="s">
        <v>75</v>
      </c>
      <c r="D311" s="54" t="s">
        <v>27</v>
      </c>
      <c r="E311" s="54" t="s">
        <v>76</v>
      </c>
      <c r="F311" s="55">
        <v>15000</v>
      </c>
      <c r="G311" s="55">
        <v>31.75</v>
      </c>
      <c r="H311" s="55">
        <f t="shared" si="9"/>
        <v>476250</v>
      </c>
    </row>
    <row r="312" spans="1:8" x14ac:dyDescent="0.35">
      <c r="A312" s="53">
        <f t="shared" si="8"/>
        <v>44958</v>
      </c>
      <c r="B312" s="53">
        <v>44971</v>
      </c>
      <c r="C312" s="54" t="s">
        <v>75</v>
      </c>
      <c r="D312" s="54" t="s">
        <v>27</v>
      </c>
      <c r="E312" s="54" t="s">
        <v>77</v>
      </c>
      <c r="F312" s="55">
        <v>20000</v>
      </c>
      <c r="G312" s="55">
        <v>30.5</v>
      </c>
      <c r="H312" s="55">
        <f t="shared" si="9"/>
        <v>610000</v>
      </c>
    </row>
    <row r="313" spans="1:8" x14ac:dyDescent="0.35">
      <c r="A313" s="53">
        <f t="shared" si="8"/>
        <v>44713</v>
      </c>
      <c r="B313" s="53">
        <v>44728</v>
      </c>
      <c r="C313" s="54" t="s">
        <v>78</v>
      </c>
      <c r="D313" s="54" t="s">
        <v>25</v>
      </c>
      <c r="E313" s="54" t="s">
        <v>76</v>
      </c>
      <c r="F313" s="55">
        <v>120000</v>
      </c>
      <c r="G313" s="55">
        <v>49.5</v>
      </c>
      <c r="H313" s="55">
        <f t="shared" si="9"/>
        <v>5940000</v>
      </c>
    </row>
    <row r="314" spans="1:8" x14ac:dyDescent="0.35">
      <c r="A314" s="53">
        <f t="shared" si="8"/>
        <v>44713</v>
      </c>
      <c r="B314" s="53">
        <v>44728</v>
      </c>
      <c r="C314" s="54" t="s">
        <v>78</v>
      </c>
      <c r="D314" s="54" t="s">
        <v>25</v>
      </c>
      <c r="E314" s="54" t="s">
        <v>77</v>
      </c>
      <c r="F314" s="55">
        <v>40000</v>
      </c>
      <c r="G314" s="55">
        <v>49.25</v>
      </c>
      <c r="H314" s="55">
        <f t="shared" si="9"/>
        <v>1970000</v>
      </c>
    </row>
    <row r="315" spans="1:8" x14ac:dyDescent="0.35">
      <c r="A315" s="53">
        <f t="shared" si="8"/>
        <v>44713</v>
      </c>
      <c r="B315" s="53">
        <v>44728</v>
      </c>
      <c r="C315" s="54" t="s">
        <v>78</v>
      </c>
      <c r="D315" s="54" t="s">
        <v>25</v>
      </c>
      <c r="E315" s="54" t="s">
        <v>77</v>
      </c>
      <c r="F315" s="55">
        <v>20000</v>
      </c>
      <c r="G315" s="55">
        <v>49.12</v>
      </c>
      <c r="H315" s="55">
        <f t="shared" si="9"/>
        <v>982400</v>
      </c>
    </row>
    <row r="316" spans="1:8" x14ac:dyDescent="0.35">
      <c r="A316" s="53">
        <f t="shared" si="8"/>
        <v>44713</v>
      </c>
      <c r="B316" s="53">
        <v>44729</v>
      </c>
      <c r="C316" s="54" t="s">
        <v>78</v>
      </c>
      <c r="D316" s="54" t="s">
        <v>25</v>
      </c>
      <c r="E316" s="54" t="s">
        <v>76</v>
      </c>
      <c r="F316" s="55">
        <v>25000</v>
      </c>
      <c r="G316" s="55">
        <v>49.75</v>
      </c>
      <c r="H316" s="55">
        <f t="shared" si="9"/>
        <v>1243750</v>
      </c>
    </row>
    <row r="317" spans="1:8" x14ac:dyDescent="0.35">
      <c r="A317" s="53">
        <f t="shared" si="8"/>
        <v>44713</v>
      </c>
      <c r="B317" s="53">
        <v>44729</v>
      </c>
      <c r="C317" s="54" t="s">
        <v>78</v>
      </c>
      <c r="D317" s="54" t="s">
        <v>25</v>
      </c>
      <c r="E317" s="54" t="s">
        <v>77</v>
      </c>
      <c r="F317" s="55">
        <v>34000</v>
      </c>
      <c r="G317" s="55">
        <v>49.32</v>
      </c>
      <c r="H317" s="55">
        <f t="shared" si="9"/>
        <v>1676880</v>
      </c>
    </row>
    <row r="318" spans="1:8" x14ac:dyDescent="0.35">
      <c r="A318" s="53">
        <f t="shared" si="8"/>
        <v>44713</v>
      </c>
      <c r="B318" s="53">
        <v>44732</v>
      </c>
      <c r="C318" s="54" t="s">
        <v>78</v>
      </c>
      <c r="D318" s="54" t="s">
        <v>25</v>
      </c>
      <c r="E318" s="54" t="s">
        <v>77</v>
      </c>
      <c r="F318" s="55">
        <v>30000</v>
      </c>
      <c r="G318" s="55">
        <v>49.62</v>
      </c>
      <c r="H318" s="55">
        <f t="shared" si="9"/>
        <v>1488600</v>
      </c>
    </row>
    <row r="319" spans="1:8" x14ac:dyDescent="0.35">
      <c r="A319" s="53">
        <f t="shared" si="8"/>
        <v>44713</v>
      </c>
      <c r="B319" s="53">
        <v>44732</v>
      </c>
      <c r="C319" s="54" t="s">
        <v>78</v>
      </c>
      <c r="D319" s="54" t="s">
        <v>25</v>
      </c>
      <c r="E319" s="54" t="s">
        <v>77</v>
      </c>
      <c r="F319" s="55">
        <v>60000</v>
      </c>
      <c r="G319" s="55">
        <v>49.75</v>
      </c>
      <c r="H319" s="55">
        <f t="shared" si="9"/>
        <v>2985000</v>
      </c>
    </row>
    <row r="320" spans="1:8" x14ac:dyDescent="0.35">
      <c r="A320" s="53">
        <f t="shared" si="8"/>
        <v>44713</v>
      </c>
      <c r="B320" s="53">
        <v>44732</v>
      </c>
      <c r="C320" s="54" t="s">
        <v>78</v>
      </c>
      <c r="D320" s="54" t="s">
        <v>25</v>
      </c>
      <c r="E320" s="54" t="s">
        <v>76</v>
      </c>
      <c r="F320" s="55">
        <v>60000</v>
      </c>
      <c r="G320" s="55">
        <v>50.5</v>
      </c>
      <c r="H320" s="55">
        <f t="shared" si="9"/>
        <v>3030000</v>
      </c>
    </row>
    <row r="321" spans="1:8" x14ac:dyDescent="0.35">
      <c r="A321" s="53">
        <f t="shared" si="8"/>
        <v>44713</v>
      </c>
      <c r="B321" s="53">
        <v>44733</v>
      </c>
      <c r="C321" s="54" t="s">
        <v>78</v>
      </c>
      <c r="D321" s="54" t="s">
        <v>25</v>
      </c>
      <c r="E321" s="54" t="s">
        <v>77</v>
      </c>
      <c r="F321" s="55">
        <v>15000</v>
      </c>
      <c r="G321" s="55">
        <v>50.16</v>
      </c>
      <c r="H321" s="55">
        <f t="shared" si="9"/>
        <v>752400</v>
      </c>
    </row>
    <row r="322" spans="1:8" x14ac:dyDescent="0.35">
      <c r="A322" s="53">
        <f t="shared" ref="A322:A385" si="10">EOMONTH(B322,-1)+1</f>
        <v>44713</v>
      </c>
      <c r="B322" s="53">
        <v>44733</v>
      </c>
      <c r="C322" s="54" t="s">
        <v>78</v>
      </c>
      <c r="D322" s="54" t="s">
        <v>25</v>
      </c>
      <c r="E322" s="54" t="s">
        <v>76</v>
      </c>
      <c r="F322" s="55">
        <v>75000</v>
      </c>
      <c r="G322" s="55">
        <v>50.75</v>
      </c>
      <c r="H322" s="55">
        <f t="shared" si="9"/>
        <v>3806250</v>
      </c>
    </row>
    <row r="323" spans="1:8" x14ac:dyDescent="0.35">
      <c r="A323" s="53">
        <f t="shared" si="10"/>
        <v>44713</v>
      </c>
      <c r="B323" s="53">
        <v>44733</v>
      </c>
      <c r="C323" s="54" t="s">
        <v>78</v>
      </c>
      <c r="D323" s="54" t="s">
        <v>25</v>
      </c>
      <c r="E323" s="54" t="s">
        <v>77</v>
      </c>
      <c r="F323" s="55">
        <v>30000</v>
      </c>
      <c r="G323" s="55">
        <v>50.25</v>
      </c>
      <c r="H323" s="55">
        <f t="shared" ref="H323:H386" si="11">+G323*F323</f>
        <v>1507500</v>
      </c>
    </row>
    <row r="324" spans="1:8" x14ac:dyDescent="0.35">
      <c r="A324" s="53">
        <f t="shared" si="10"/>
        <v>44713</v>
      </c>
      <c r="B324" s="53">
        <v>44734</v>
      </c>
      <c r="C324" s="54" t="s">
        <v>78</v>
      </c>
      <c r="D324" s="54" t="s">
        <v>25</v>
      </c>
      <c r="E324" s="54" t="s">
        <v>77</v>
      </c>
      <c r="F324" s="55">
        <v>35000</v>
      </c>
      <c r="G324" s="55">
        <v>50.25</v>
      </c>
      <c r="H324" s="55">
        <f t="shared" si="11"/>
        <v>1758750</v>
      </c>
    </row>
    <row r="325" spans="1:8" x14ac:dyDescent="0.35">
      <c r="A325" s="53">
        <f t="shared" si="10"/>
        <v>44713</v>
      </c>
      <c r="B325" s="53">
        <v>44734</v>
      </c>
      <c r="C325" s="54" t="s">
        <v>78</v>
      </c>
      <c r="D325" s="54" t="s">
        <v>25</v>
      </c>
      <c r="E325" s="54" t="s">
        <v>76</v>
      </c>
      <c r="F325" s="55">
        <v>30000</v>
      </c>
      <c r="G325" s="55">
        <v>50.75</v>
      </c>
      <c r="H325" s="55">
        <f t="shared" si="11"/>
        <v>1522500</v>
      </c>
    </row>
    <row r="326" spans="1:8" x14ac:dyDescent="0.35">
      <c r="A326" s="53">
        <f t="shared" si="10"/>
        <v>44713</v>
      </c>
      <c r="B326" s="53">
        <v>44734</v>
      </c>
      <c r="C326" s="54" t="s">
        <v>78</v>
      </c>
      <c r="D326" s="54" t="s">
        <v>25</v>
      </c>
      <c r="E326" s="54" t="s">
        <v>77</v>
      </c>
      <c r="F326" s="55">
        <v>70000</v>
      </c>
      <c r="G326" s="55">
        <v>50.25</v>
      </c>
      <c r="H326" s="55">
        <f t="shared" si="11"/>
        <v>3517500</v>
      </c>
    </row>
    <row r="327" spans="1:8" x14ac:dyDescent="0.35">
      <c r="A327" s="53">
        <f t="shared" si="10"/>
        <v>44713</v>
      </c>
      <c r="B327" s="53">
        <v>44718</v>
      </c>
      <c r="C327" s="54" t="s">
        <v>78</v>
      </c>
      <c r="D327" s="54" t="s">
        <v>25</v>
      </c>
      <c r="E327" s="54" t="s">
        <v>77</v>
      </c>
      <c r="F327" s="55">
        <v>10000</v>
      </c>
      <c r="G327" s="55">
        <v>48</v>
      </c>
      <c r="H327" s="55">
        <f t="shared" si="11"/>
        <v>480000</v>
      </c>
    </row>
    <row r="328" spans="1:8" x14ac:dyDescent="0.35">
      <c r="A328" s="53">
        <f t="shared" si="10"/>
        <v>44713</v>
      </c>
      <c r="B328" s="53">
        <v>44719</v>
      </c>
      <c r="C328" s="54" t="s">
        <v>78</v>
      </c>
      <c r="D328" s="54" t="s">
        <v>25</v>
      </c>
      <c r="E328" s="54" t="s">
        <v>76</v>
      </c>
      <c r="F328" s="55">
        <v>90000</v>
      </c>
      <c r="G328" s="55">
        <v>48.5</v>
      </c>
      <c r="H328" s="55">
        <f t="shared" si="11"/>
        <v>4365000</v>
      </c>
    </row>
    <row r="329" spans="1:8" x14ac:dyDescent="0.35">
      <c r="A329" s="53">
        <f t="shared" si="10"/>
        <v>44713</v>
      </c>
      <c r="B329" s="53">
        <v>44719</v>
      </c>
      <c r="C329" s="54" t="s">
        <v>78</v>
      </c>
      <c r="D329" s="54" t="s">
        <v>25</v>
      </c>
      <c r="E329" s="54" t="s">
        <v>77</v>
      </c>
      <c r="F329" s="55">
        <v>30000</v>
      </c>
      <c r="G329" s="55">
        <v>48.08</v>
      </c>
      <c r="H329" s="55">
        <f t="shared" si="11"/>
        <v>1442400</v>
      </c>
    </row>
    <row r="330" spans="1:8" x14ac:dyDescent="0.35">
      <c r="A330" s="53">
        <f t="shared" si="10"/>
        <v>44713</v>
      </c>
      <c r="B330" s="53">
        <v>44719</v>
      </c>
      <c r="C330" s="54" t="s">
        <v>78</v>
      </c>
      <c r="D330" s="54" t="s">
        <v>25</v>
      </c>
      <c r="E330" s="54" t="s">
        <v>77</v>
      </c>
      <c r="F330" s="55">
        <v>60000</v>
      </c>
      <c r="G330" s="55">
        <v>48</v>
      </c>
      <c r="H330" s="55">
        <f t="shared" si="11"/>
        <v>2880000</v>
      </c>
    </row>
    <row r="331" spans="1:8" x14ac:dyDescent="0.35">
      <c r="A331" s="53">
        <f t="shared" si="10"/>
        <v>44713</v>
      </c>
      <c r="B331" s="53">
        <v>44720</v>
      </c>
      <c r="C331" s="54" t="s">
        <v>78</v>
      </c>
      <c r="D331" s="54" t="s">
        <v>25</v>
      </c>
      <c r="E331" s="54" t="s">
        <v>77</v>
      </c>
      <c r="F331" s="55">
        <v>60000</v>
      </c>
      <c r="G331" s="55">
        <v>48.2</v>
      </c>
      <c r="H331" s="55">
        <f t="shared" si="11"/>
        <v>2892000</v>
      </c>
    </row>
    <row r="332" spans="1:8" x14ac:dyDescent="0.35">
      <c r="A332" s="53">
        <f t="shared" si="10"/>
        <v>44713</v>
      </c>
      <c r="B332" s="53">
        <v>44720</v>
      </c>
      <c r="C332" s="54" t="s">
        <v>78</v>
      </c>
      <c r="D332" s="54" t="s">
        <v>25</v>
      </c>
      <c r="E332" s="54" t="s">
        <v>77</v>
      </c>
      <c r="F332" s="55">
        <v>30000</v>
      </c>
      <c r="G332" s="55">
        <v>48.16</v>
      </c>
      <c r="H332" s="55">
        <f t="shared" si="11"/>
        <v>1444800</v>
      </c>
    </row>
    <row r="333" spans="1:8" x14ac:dyDescent="0.35">
      <c r="A333" s="53">
        <f t="shared" si="10"/>
        <v>44713</v>
      </c>
      <c r="B333" s="53">
        <v>44721</v>
      </c>
      <c r="C333" s="54" t="s">
        <v>78</v>
      </c>
      <c r="D333" s="54" t="s">
        <v>25</v>
      </c>
      <c r="E333" s="54" t="s">
        <v>76</v>
      </c>
      <c r="F333" s="55">
        <v>30000</v>
      </c>
      <c r="G333" s="55">
        <v>48.75</v>
      </c>
      <c r="H333" s="55">
        <f t="shared" si="11"/>
        <v>1462500</v>
      </c>
    </row>
    <row r="334" spans="1:8" x14ac:dyDescent="0.35">
      <c r="A334" s="53">
        <f t="shared" si="10"/>
        <v>44713</v>
      </c>
      <c r="B334" s="53">
        <v>44721</v>
      </c>
      <c r="C334" s="54" t="s">
        <v>78</v>
      </c>
      <c r="D334" s="54" t="s">
        <v>25</v>
      </c>
      <c r="E334" s="54" t="s">
        <v>77</v>
      </c>
      <c r="F334" s="55">
        <v>134000</v>
      </c>
      <c r="G334" s="55">
        <v>48.75</v>
      </c>
      <c r="H334" s="55">
        <f t="shared" si="11"/>
        <v>6532500</v>
      </c>
    </row>
    <row r="335" spans="1:8" x14ac:dyDescent="0.35">
      <c r="A335" s="53">
        <f t="shared" si="10"/>
        <v>44713</v>
      </c>
      <c r="B335" s="53">
        <v>44721</v>
      </c>
      <c r="C335" s="54" t="s">
        <v>78</v>
      </c>
      <c r="D335" s="54" t="s">
        <v>25</v>
      </c>
      <c r="E335" s="54" t="s">
        <v>77</v>
      </c>
      <c r="F335" s="55">
        <v>67000</v>
      </c>
      <c r="G335" s="55">
        <v>48.35</v>
      </c>
      <c r="H335" s="55">
        <f t="shared" si="11"/>
        <v>3239450</v>
      </c>
    </row>
    <row r="336" spans="1:8" x14ac:dyDescent="0.35">
      <c r="A336" s="53">
        <f t="shared" si="10"/>
        <v>44713</v>
      </c>
      <c r="B336" s="53">
        <v>44722</v>
      </c>
      <c r="C336" s="54" t="s">
        <v>78</v>
      </c>
      <c r="D336" s="54" t="s">
        <v>25</v>
      </c>
      <c r="E336" s="54" t="s">
        <v>77</v>
      </c>
      <c r="F336" s="55">
        <v>20000</v>
      </c>
      <c r="G336" s="55">
        <v>48.75</v>
      </c>
      <c r="H336" s="55">
        <f t="shared" si="11"/>
        <v>975000</v>
      </c>
    </row>
    <row r="337" spans="1:8" x14ac:dyDescent="0.35">
      <c r="A337" s="53">
        <f t="shared" si="10"/>
        <v>44713</v>
      </c>
      <c r="B337" s="53">
        <v>44722</v>
      </c>
      <c r="C337" s="54" t="s">
        <v>78</v>
      </c>
      <c r="D337" s="54" t="s">
        <v>25</v>
      </c>
      <c r="E337" s="54" t="s">
        <v>77</v>
      </c>
      <c r="F337" s="55">
        <v>10000</v>
      </c>
      <c r="G337" s="55">
        <v>48.75</v>
      </c>
      <c r="H337" s="55">
        <f t="shared" si="11"/>
        <v>487500</v>
      </c>
    </row>
    <row r="338" spans="1:8" x14ac:dyDescent="0.35">
      <c r="A338" s="53">
        <f t="shared" si="10"/>
        <v>44713</v>
      </c>
      <c r="B338" s="53">
        <v>44726</v>
      </c>
      <c r="C338" s="54" t="s">
        <v>78</v>
      </c>
      <c r="D338" s="54" t="s">
        <v>25</v>
      </c>
      <c r="E338" s="54" t="s">
        <v>77</v>
      </c>
      <c r="F338" s="55">
        <v>10000</v>
      </c>
      <c r="G338" s="55">
        <v>48.8</v>
      </c>
      <c r="H338" s="55">
        <f t="shared" si="11"/>
        <v>488000</v>
      </c>
    </row>
    <row r="339" spans="1:8" x14ac:dyDescent="0.35">
      <c r="A339" s="53">
        <f t="shared" si="10"/>
        <v>44713</v>
      </c>
      <c r="B339" s="53">
        <v>44726</v>
      </c>
      <c r="C339" s="54" t="s">
        <v>78</v>
      </c>
      <c r="D339" s="54" t="s">
        <v>25</v>
      </c>
      <c r="E339" s="54" t="s">
        <v>76</v>
      </c>
      <c r="F339" s="55">
        <v>15000</v>
      </c>
      <c r="G339" s="55">
        <v>49</v>
      </c>
      <c r="H339" s="55">
        <f t="shared" si="11"/>
        <v>735000</v>
      </c>
    </row>
    <row r="340" spans="1:8" x14ac:dyDescent="0.35">
      <c r="A340" s="53">
        <f t="shared" si="10"/>
        <v>44713</v>
      </c>
      <c r="B340" s="53">
        <v>44726</v>
      </c>
      <c r="C340" s="54" t="s">
        <v>78</v>
      </c>
      <c r="D340" s="54" t="s">
        <v>25</v>
      </c>
      <c r="E340" s="54" t="s">
        <v>77</v>
      </c>
      <c r="F340" s="55">
        <v>20000</v>
      </c>
      <c r="G340" s="55">
        <v>48.8</v>
      </c>
      <c r="H340" s="55">
        <f t="shared" si="11"/>
        <v>976000</v>
      </c>
    </row>
    <row r="341" spans="1:8" x14ac:dyDescent="0.35">
      <c r="A341" s="53">
        <f t="shared" si="10"/>
        <v>44927</v>
      </c>
      <c r="B341" s="53">
        <v>44942</v>
      </c>
      <c r="C341" s="54" t="s">
        <v>75</v>
      </c>
      <c r="D341" s="54" t="s">
        <v>26</v>
      </c>
      <c r="E341" s="54" t="s">
        <v>77</v>
      </c>
      <c r="F341" s="55">
        <v>58000</v>
      </c>
      <c r="G341" s="55">
        <v>39.9</v>
      </c>
      <c r="H341" s="55">
        <f t="shared" si="11"/>
        <v>2314200</v>
      </c>
    </row>
    <row r="342" spans="1:8" x14ac:dyDescent="0.35">
      <c r="A342" s="53">
        <f t="shared" si="10"/>
        <v>44713</v>
      </c>
      <c r="B342" s="53">
        <v>44713</v>
      </c>
      <c r="C342" s="54" t="s">
        <v>78</v>
      </c>
      <c r="D342" s="54" t="s">
        <v>27</v>
      </c>
      <c r="E342" s="54" t="s">
        <v>76</v>
      </c>
      <c r="F342" s="55">
        <v>5000</v>
      </c>
      <c r="G342" s="55">
        <v>33.75</v>
      </c>
      <c r="H342" s="55">
        <f t="shared" si="11"/>
        <v>168750</v>
      </c>
    </row>
    <row r="343" spans="1:8" x14ac:dyDescent="0.35">
      <c r="A343" s="53">
        <f t="shared" si="10"/>
        <v>44713</v>
      </c>
      <c r="B343" s="53">
        <v>44713</v>
      </c>
      <c r="C343" s="54" t="s">
        <v>78</v>
      </c>
      <c r="D343" s="54" t="s">
        <v>27</v>
      </c>
      <c r="E343" s="54" t="s">
        <v>76</v>
      </c>
      <c r="F343" s="55">
        <v>10000</v>
      </c>
      <c r="G343" s="55">
        <v>33.75</v>
      </c>
      <c r="H343" s="55">
        <f t="shared" si="11"/>
        <v>337500</v>
      </c>
    </row>
    <row r="344" spans="1:8" x14ac:dyDescent="0.35">
      <c r="A344" s="53">
        <f t="shared" si="10"/>
        <v>44713</v>
      </c>
      <c r="B344" s="53">
        <v>44718</v>
      </c>
      <c r="C344" s="54" t="s">
        <v>78</v>
      </c>
      <c r="D344" s="54" t="s">
        <v>27</v>
      </c>
      <c r="E344" s="54" t="s">
        <v>77</v>
      </c>
      <c r="F344" s="55">
        <v>10000</v>
      </c>
      <c r="G344" s="55">
        <v>33.75</v>
      </c>
      <c r="H344" s="55">
        <f t="shared" si="11"/>
        <v>337500</v>
      </c>
    </row>
    <row r="345" spans="1:8" x14ac:dyDescent="0.35">
      <c r="A345" s="53">
        <f t="shared" si="10"/>
        <v>44713</v>
      </c>
      <c r="B345" s="53">
        <v>44718</v>
      </c>
      <c r="C345" s="54" t="s">
        <v>78</v>
      </c>
      <c r="D345" s="54" t="s">
        <v>27</v>
      </c>
      <c r="E345" s="54" t="s">
        <v>77</v>
      </c>
      <c r="F345" s="55">
        <v>20000</v>
      </c>
      <c r="G345" s="55">
        <v>33.75</v>
      </c>
      <c r="H345" s="55">
        <f t="shared" si="11"/>
        <v>675000</v>
      </c>
    </row>
    <row r="346" spans="1:8" x14ac:dyDescent="0.35">
      <c r="A346" s="53">
        <f t="shared" si="10"/>
        <v>44713</v>
      </c>
      <c r="B346" s="53">
        <v>44718</v>
      </c>
      <c r="C346" s="54" t="s">
        <v>78</v>
      </c>
      <c r="D346" s="54" t="s">
        <v>27</v>
      </c>
      <c r="E346" s="54" t="s">
        <v>76</v>
      </c>
      <c r="F346" s="55">
        <v>10000</v>
      </c>
      <c r="G346" s="55">
        <v>34.25</v>
      </c>
      <c r="H346" s="55">
        <f t="shared" si="11"/>
        <v>342500</v>
      </c>
    </row>
    <row r="347" spans="1:8" x14ac:dyDescent="0.35">
      <c r="A347" s="53">
        <f t="shared" si="10"/>
        <v>44713</v>
      </c>
      <c r="B347" s="53">
        <v>44718</v>
      </c>
      <c r="C347" s="54" t="s">
        <v>78</v>
      </c>
      <c r="D347" s="54" t="s">
        <v>27</v>
      </c>
      <c r="E347" s="54" t="s">
        <v>76</v>
      </c>
      <c r="F347" s="55">
        <v>10000</v>
      </c>
      <c r="G347" s="55">
        <v>34</v>
      </c>
      <c r="H347" s="55">
        <f t="shared" si="11"/>
        <v>340000</v>
      </c>
    </row>
    <row r="348" spans="1:8" x14ac:dyDescent="0.35">
      <c r="A348" s="53">
        <f t="shared" si="10"/>
        <v>44713</v>
      </c>
      <c r="B348" s="53">
        <v>44718</v>
      </c>
      <c r="C348" s="54" t="s">
        <v>78</v>
      </c>
      <c r="D348" s="54" t="s">
        <v>27</v>
      </c>
      <c r="E348" s="54" t="s">
        <v>76</v>
      </c>
      <c r="F348" s="55">
        <v>10000</v>
      </c>
      <c r="G348" s="55">
        <v>34.25</v>
      </c>
      <c r="H348" s="55">
        <f t="shared" si="11"/>
        <v>342500</v>
      </c>
    </row>
    <row r="349" spans="1:8" x14ac:dyDescent="0.35">
      <c r="A349" s="53">
        <f t="shared" si="10"/>
        <v>44713</v>
      </c>
      <c r="B349" s="53">
        <v>44718</v>
      </c>
      <c r="C349" s="54" t="s">
        <v>78</v>
      </c>
      <c r="D349" s="54" t="s">
        <v>27</v>
      </c>
      <c r="E349" s="54" t="s">
        <v>76</v>
      </c>
      <c r="F349" s="55">
        <v>10000</v>
      </c>
      <c r="G349" s="55">
        <v>34</v>
      </c>
      <c r="H349" s="55">
        <f t="shared" si="11"/>
        <v>340000</v>
      </c>
    </row>
    <row r="350" spans="1:8" x14ac:dyDescent="0.35">
      <c r="A350" s="53">
        <f t="shared" si="10"/>
        <v>44713</v>
      </c>
      <c r="B350" s="53">
        <v>44718</v>
      </c>
      <c r="C350" s="54" t="s">
        <v>78</v>
      </c>
      <c r="D350" s="54" t="s">
        <v>27</v>
      </c>
      <c r="E350" s="54" t="s">
        <v>76</v>
      </c>
      <c r="F350" s="55">
        <v>10000</v>
      </c>
      <c r="G350" s="55">
        <v>34.25</v>
      </c>
      <c r="H350" s="55">
        <f t="shared" si="11"/>
        <v>342500</v>
      </c>
    </row>
    <row r="351" spans="1:8" x14ac:dyDescent="0.35">
      <c r="A351" s="53">
        <f t="shared" si="10"/>
        <v>44682</v>
      </c>
      <c r="B351" s="53">
        <v>44697</v>
      </c>
      <c r="C351" s="54" t="s">
        <v>78</v>
      </c>
      <c r="D351" s="54" t="s">
        <v>27</v>
      </c>
      <c r="E351" s="54" t="s">
        <v>77</v>
      </c>
      <c r="F351" s="55">
        <v>10000</v>
      </c>
      <c r="G351" s="55">
        <v>30.3</v>
      </c>
      <c r="H351" s="55">
        <f t="shared" si="11"/>
        <v>303000</v>
      </c>
    </row>
    <row r="352" spans="1:8" x14ac:dyDescent="0.35">
      <c r="A352" s="53">
        <f t="shared" si="10"/>
        <v>44682</v>
      </c>
      <c r="B352" s="53">
        <v>44697</v>
      </c>
      <c r="C352" s="54" t="s">
        <v>78</v>
      </c>
      <c r="D352" s="54" t="s">
        <v>27</v>
      </c>
      <c r="E352" s="54" t="s">
        <v>77</v>
      </c>
      <c r="F352" s="55">
        <v>5000</v>
      </c>
      <c r="G352" s="55">
        <v>30.3</v>
      </c>
      <c r="H352" s="55">
        <f t="shared" si="11"/>
        <v>151500</v>
      </c>
    </row>
    <row r="353" spans="1:8" x14ac:dyDescent="0.35">
      <c r="A353" s="53">
        <f t="shared" si="10"/>
        <v>44682</v>
      </c>
      <c r="B353" s="53">
        <v>44698</v>
      </c>
      <c r="C353" s="54" t="s">
        <v>78</v>
      </c>
      <c r="D353" s="54" t="s">
        <v>27</v>
      </c>
      <c r="E353" s="54" t="s">
        <v>76</v>
      </c>
      <c r="F353" s="55">
        <v>52000</v>
      </c>
      <c r="G353" s="55">
        <v>30</v>
      </c>
      <c r="H353" s="55">
        <f t="shared" si="11"/>
        <v>1560000</v>
      </c>
    </row>
    <row r="354" spans="1:8" x14ac:dyDescent="0.35">
      <c r="A354" s="53">
        <f t="shared" si="10"/>
        <v>44682</v>
      </c>
      <c r="B354" s="53">
        <v>44698</v>
      </c>
      <c r="C354" s="54" t="s">
        <v>78</v>
      </c>
      <c r="D354" s="54" t="s">
        <v>27</v>
      </c>
      <c r="E354" s="54" t="s">
        <v>76</v>
      </c>
      <c r="F354" s="55">
        <v>92000</v>
      </c>
      <c r="G354" s="55">
        <v>30</v>
      </c>
      <c r="H354" s="55">
        <f t="shared" si="11"/>
        <v>2760000</v>
      </c>
    </row>
    <row r="355" spans="1:8" x14ac:dyDescent="0.35">
      <c r="A355" s="53">
        <f t="shared" si="10"/>
        <v>44682</v>
      </c>
      <c r="B355" s="53">
        <v>44698</v>
      </c>
      <c r="C355" s="54" t="s">
        <v>78</v>
      </c>
      <c r="D355" s="54" t="s">
        <v>27</v>
      </c>
      <c r="E355" s="54" t="s">
        <v>76</v>
      </c>
      <c r="F355" s="55">
        <v>52000</v>
      </c>
      <c r="G355" s="55">
        <v>30</v>
      </c>
      <c r="H355" s="55">
        <f t="shared" si="11"/>
        <v>1560000</v>
      </c>
    </row>
    <row r="356" spans="1:8" x14ac:dyDescent="0.35">
      <c r="A356" s="53">
        <f t="shared" si="10"/>
        <v>44682</v>
      </c>
      <c r="B356" s="53">
        <v>44698</v>
      </c>
      <c r="C356" s="54" t="s">
        <v>78</v>
      </c>
      <c r="D356" s="54" t="s">
        <v>27</v>
      </c>
      <c r="E356" s="54" t="s">
        <v>76</v>
      </c>
      <c r="F356" s="55">
        <v>32000</v>
      </c>
      <c r="G356" s="55">
        <v>30.3</v>
      </c>
      <c r="H356" s="55">
        <f t="shared" si="11"/>
        <v>969600</v>
      </c>
    </row>
    <row r="357" spans="1:8" x14ac:dyDescent="0.35">
      <c r="A357" s="53">
        <f t="shared" si="10"/>
        <v>44682</v>
      </c>
      <c r="B357" s="53">
        <v>44698</v>
      </c>
      <c r="C357" s="54" t="s">
        <v>78</v>
      </c>
      <c r="D357" s="54" t="s">
        <v>27</v>
      </c>
      <c r="E357" s="54" t="s">
        <v>76</v>
      </c>
      <c r="F357" s="55">
        <v>30000</v>
      </c>
      <c r="G357" s="55">
        <v>30.15</v>
      </c>
      <c r="H357" s="55">
        <f t="shared" si="11"/>
        <v>904500</v>
      </c>
    </row>
    <row r="358" spans="1:8" x14ac:dyDescent="0.35">
      <c r="A358" s="53">
        <f t="shared" si="10"/>
        <v>44682</v>
      </c>
      <c r="B358" s="53">
        <v>44698</v>
      </c>
      <c r="C358" s="54" t="s">
        <v>78</v>
      </c>
      <c r="D358" s="54" t="s">
        <v>27</v>
      </c>
      <c r="E358" s="54" t="s">
        <v>76</v>
      </c>
      <c r="F358" s="55">
        <v>30000</v>
      </c>
      <c r="G358" s="55">
        <v>30.15</v>
      </c>
      <c r="H358" s="55">
        <f t="shared" si="11"/>
        <v>904500</v>
      </c>
    </row>
    <row r="359" spans="1:8" x14ac:dyDescent="0.35">
      <c r="A359" s="53">
        <f t="shared" si="10"/>
        <v>44682</v>
      </c>
      <c r="B359" s="53">
        <v>44699</v>
      </c>
      <c r="C359" s="54" t="s">
        <v>78</v>
      </c>
      <c r="D359" s="54" t="s">
        <v>27</v>
      </c>
      <c r="E359" s="54" t="s">
        <v>77</v>
      </c>
      <c r="F359" s="55">
        <v>5000</v>
      </c>
      <c r="G359" s="55">
        <v>30</v>
      </c>
      <c r="H359" s="55">
        <f t="shared" si="11"/>
        <v>150000</v>
      </c>
    </row>
    <row r="360" spans="1:8" x14ac:dyDescent="0.35">
      <c r="A360" s="53">
        <f t="shared" si="10"/>
        <v>44682</v>
      </c>
      <c r="B360" s="53">
        <v>44699</v>
      </c>
      <c r="C360" s="54" t="s">
        <v>78</v>
      </c>
      <c r="D360" s="54" t="s">
        <v>27</v>
      </c>
      <c r="E360" s="54" t="s">
        <v>77</v>
      </c>
      <c r="F360" s="55">
        <v>10000</v>
      </c>
      <c r="G360" s="55">
        <v>30</v>
      </c>
      <c r="H360" s="55">
        <f t="shared" si="11"/>
        <v>300000</v>
      </c>
    </row>
    <row r="361" spans="1:8" x14ac:dyDescent="0.35">
      <c r="A361" s="53">
        <f t="shared" si="10"/>
        <v>44958</v>
      </c>
      <c r="B361" s="53">
        <v>44966</v>
      </c>
      <c r="C361" s="54" t="s">
        <v>75</v>
      </c>
      <c r="D361" s="54" t="s">
        <v>25</v>
      </c>
      <c r="E361" s="54" t="s">
        <v>76</v>
      </c>
      <c r="F361" s="55">
        <v>30000</v>
      </c>
      <c r="G361" s="55">
        <v>46.75</v>
      </c>
      <c r="H361" s="55">
        <f t="shared" si="11"/>
        <v>1402500</v>
      </c>
    </row>
    <row r="362" spans="1:8" x14ac:dyDescent="0.35">
      <c r="A362" s="53">
        <f t="shared" si="10"/>
        <v>44958</v>
      </c>
      <c r="B362" s="53">
        <v>44967</v>
      </c>
      <c r="C362" s="54" t="s">
        <v>75</v>
      </c>
      <c r="D362" s="54" t="s">
        <v>25</v>
      </c>
      <c r="E362" s="54" t="s">
        <v>76</v>
      </c>
      <c r="F362" s="55">
        <v>55000</v>
      </c>
      <c r="G362" s="55">
        <v>47.25</v>
      </c>
      <c r="H362" s="55">
        <f t="shared" si="11"/>
        <v>2598750</v>
      </c>
    </row>
    <row r="363" spans="1:8" x14ac:dyDescent="0.35">
      <c r="A363" s="53">
        <f t="shared" si="10"/>
        <v>44958</v>
      </c>
      <c r="B363" s="53">
        <v>44967</v>
      </c>
      <c r="C363" s="54" t="s">
        <v>75</v>
      </c>
      <c r="D363" s="54" t="s">
        <v>25</v>
      </c>
      <c r="E363" s="54" t="s">
        <v>76</v>
      </c>
      <c r="F363" s="55">
        <v>45000</v>
      </c>
      <c r="G363" s="55">
        <v>46</v>
      </c>
      <c r="H363" s="55">
        <f t="shared" si="11"/>
        <v>2070000</v>
      </c>
    </row>
    <row r="364" spans="1:8" x14ac:dyDescent="0.35">
      <c r="A364" s="53">
        <f t="shared" si="10"/>
        <v>44958</v>
      </c>
      <c r="B364" s="53">
        <v>44970</v>
      </c>
      <c r="C364" s="54" t="s">
        <v>75</v>
      </c>
      <c r="D364" s="54" t="s">
        <v>25</v>
      </c>
      <c r="E364" s="54" t="s">
        <v>77</v>
      </c>
      <c r="F364" s="55">
        <v>25000</v>
      </c>
      <c r="G364" s="55">
        <v>46.5</v>
      </c>
      <c r="H364" s="55">
        <f t="shared" si="11"/>
        <v>1162500</v>
      </c>
    </row>
    <row r="365" spans="1:8" x14ac:dyDescent="0.35">
      <c r="A365" s="53">
        <f t="shared" si="10"/>
        <v>44958</v>
      </c>
      <c r="B365" s="53">
        <v>44971</v>
      </c>
      <c r="C365" s="54" t="s">
        <v>75</v>
      </c>
      <c r="D365" s="54" t="s">
        <v>25</v>
      </c>
      <c r="E365" s="54" t="s">
        <v>76</v>
      </c>
      <c r="F365" s="55">
        <v>90000</v>
      </c>
      <c r="G365" s="55">
        <v>46.5</v>
      </c>
      <c r="H365" s="55">
        <f t="shared" si="11"/>
        <v>4185000</v>
      </c>
    </row>
    <row r="366" spans="1:8" x14ac:dyDescent="0.35">
      <c r="A366" s="53">
        <f t="shared" si="10"/>
        <v>44896</v>
      </c>
      <c r="B366" s="53">
        <v>44900</v>
      </c>
      <c r="C366" s="54" t="s">
        <v>78</v>
      </c>
      <c r="D366" s="54" t="s">
        <v>25</v>
      </c>
      <c r="E366" s="54" t="s">
        <v>77</v>
      </c>
      <c r="F366" s="55">
        <v>15000</v>
      </c>
      <c r="G366" s="55">
        <v>65.25</v>
      </c>
      <c r="H366" s="55">
        <f t="shared" si="11"/>
        <v>978750</v>
      </c>
    </row>
    <row r="367" spans="1:8" x14ac:dyDescent="0.35">
      <c r="A367" s="53">
        <f t="shared" si="10"/>
        <v>44896</v>
      </c>
      <c r="B367" s="53">
        <v>44900</v>
      </c>
      <c r="C367" s="54" t="s">
        <v>78</v>
      </c>
      <c r="D367" s="54" t="s">
        <v>25</v>
      </c>
      <c r="E367" s="54" t="s">
        <v>77</v>
      </c>
      <c r="F367" s="55">
        <v>15000</v>
      </c>
      <c r="G367" s="55">
        <v>65.25</v>
      </c>
      <c r="H367" s="55">
        <f t="shared" si="11"/>
        <v>978750</v>
      </c>
    </row>
    <row r="368" spans="1:8" x14ac:dyDescent="0.35">
      <c r="A368" s="53">
        <f t="shared" si="10"/>
        <v>44896</v>
      </c>
      <c r="B368" s="53">
        <v>44901</v>
      </c>
      <c r="C368" s="54" t="s">
        <v>78</v>
      </c>
      <c r="D368" s="54" t="s">
        <v>25</v>
      </c>
      <c r="E368" s="54" t="s">
        <v>77</v>
      </c>
      <c r="F368" s="55">
        <v>105000</v>
      </c>
      <c r="G368" s="55">
        <v>65.03</v>
      </c>
      <c r="H368" s="55">
        <f t="shared" si="11"/>
        <v>6828150</v>
      </c>
    </row>
    <row r="369" spans="1:8" x14ac:dyDescent="0.35">
      <c r="A369" s="53">
        <f t="shared" si="10"/>
        <v>44896</v>
      </c>
      <c r="B369" s="53">
        <v>44901</v>
      </c>
      <c r="C369" s="54" t="s">
        <v>78</v>
      </c>
      <c r="D369" s="54" t="s">
        <v>25</v>
      </c>
      <c r="E369" s="54" t="s">
        <v>77</v>
      </c>
      <c r="F369" s="55">
        <v>105000</v>
      </c>
      <c r="G369" s="55">
        <v>64.900000000000006</v>
      </c>
      <c r="H369" s="55">
        <f t="shared" si="11"/>
        <v>6814500.0000000009</v>
      </c>
    </row>
    <row r="370" spans="1:8" x14ac:dyDescent="0.35">
      <c r="A370" s="53">
        <f t="shared" si="10"/>
        <v>44896</v>
      </c>
      <c r="B370" s="53">
        <v>44901</v>
      </c>
      <c r="C370" s="54" t="s">
        <v>78</v>
      </c>
      <c r="D370" s="54" t="s">
        <v>25</v>
      </c>
      <c r="E370" s="54" t="s">
        <v>76</v>
      </c>
      <c r="F370" s="55">
        <v>70000</v>
      </c>
      <c r="G370" s="55">
        <v>65.504999999999995</v>
      </c>
      <c r="H370" s="55">
        <f t="shared" si="11"/>
        <v>4585350</v>
      </c>
    </row>
    <row r="371" spans="1:8" x14ac:dyDescent="0.35">
      <c r="A371" s="53">
        <f t="shared" si="10"/>
        <v>44896</v>
      </c>
      <c r="B371" s="53">
        <v>44902</v>
      </c>
      <c r="C371" s="54" t="s">
        <v>78</v>
      </c>
      <c r="D371" s="54" t="s">
        <v>25</v>
      </c>
      <c r="E371" s="54" t="s">
        <v>77</v>
      </c>
      <c r="F371" s="55">
        <v>114000</v>
      </c>
      <c r="G371" s="55">
        <v>65</v>
      </c>
      <c r="H371" s="55">
        <f t="shared" si="11"/>
        <v>7410000</v>
      </c>
    </row>
    <row r="372" spans="1:8" x14ac:dyDescent="0.35">
      <c r="A372" s="53">
        <f t="shared" si="10"/>
        <v>44896</v>
      </c>
      <c r="B372" s="53">
        <v>44902</v>
      </c>
      <c r="C372" s="54" t="s">
        <v>78</v>
      </c>
      <c r="D372" s="54" t="s">
        <v>25</v>
      </c>
      <c r="E372" s="54" t="s">
        <v>77</v>
      </c>
      <c r="F372" s="55">
        <v>57000</v>
      </c>
      <c r="G372" s="55">
        <v>65.02</v>
      </c>
      <c r="H372" s="55">
        <f t="shared" si="11"/>
        <v>3706140</v>
      </c>
    </row>
    <row r="373" spans="1:8" x14ac:dyDescent="0.35">
      <c r="A373" s="53">
        <f t="shared" si="10"/>
        <v>44896</v>
      </c>
      <c r="B373" s="53">
        <v>44903</v>
      </c>
      <c r="C373" s="54" t="s">
        <v>78</v>
      </c>
      <c r="D373" s="54" t="s">
        <v>25</v>
      </c>
      <c r="E373" s="54" t="s">
        <v>77</v>
      </c>
      <c r="F373" s="55">
        <v>90000</v>
      </c>
      <c r="G373" s="55">
        <v>64.81</v>
      </c>
      <c r="H373" s="55">
        <f t="shared" si="11"/>
        <v>5832900</v>
      </c>
    </row>
    <row r="374" spans="1:8" x14ac:dyDescent="0.35">
      <c r="A374" s="53">
        <f t="shared" si="10"/>
        <v>44896</v>
      </c>
      <c r="B374" s="53">
        <v>44903</v>
      </c>
      <c r="C374" s="54" t="s">
        <v>78</v>
      </c>
      <c r="D374" s="54" t="s">
        <v>25</v>
      </c>
      <c r="E374" s="54" t="s">
        <v>77</v>
      </c>
      <c r="F374" s="55">
        <v>180000</v>
      </c>
      <c r="G374" s="55">
        <v>64.75</v>
      </c>
      <c r="H374" s="55">
        <f t="shared" si="11"/>
        <v>11655000</v>
      </c>
    </row>
    <row r="375" spans="1:8" x14ac:dyDescent="0.35">
      <c r="A375" s="53">
        <f t="shared" si="10"/>
        <v>44896</v>
      </c>
      <c r="B375" s="53">
        <v>44903</v>
      </c>
      <c r="C375" s="54" t="s">
        <v>78</v>
      </c>
      <c r="D375" s="54" t="s">
        <v>25</v>
      </c>
      <c r="E375" s="54" t="s">
        <v>76</v>
      </c>
      <c r="F375" s="55">
        <v>555000</v>
      </c>
      <c r="G375" s="55">
        <v>65.083299999999994</v>
      </c>
      <c r="H375" s="55">
        <f t="shared" si="11"/>
        <v>36121231.5</v>
      </c>
    </row>
    <row r="376" spans="1:8" x14ac:dyDescent="0.35">
      <c r="A376" s="53">
        <f t="shared" si="10"/>
        <v>44896</v>
      </c>
      <c r="B376" s="53">
        <v>44907</v>
      </c>
      <c r="C376" s="54" t="s">
        <v>78</v>
      </c>
      <c r="D376" s="54" t="s">
        <v>25</v>
      </c>
      <c r="E376" s="54" t="s">
        <v>77</v>
      </c>
      <c r="F376" s="55">
        <v>30000</v>
      </c>
      <c r="G376" s="55">
        <v>64.5</v>
      </c>
      <c r="H376" s="55">
        <f t="shared" si="11"/>
        <v>1935000</v>
      </c>
    </row>
    <row r="377" spans="1:8" x14ac:dyDescent="0.35">
      <c r="A377" s="53">
        <f t="shared" si="10"/>
        <v>44927</v>
      </c>
      <c r="B377" s="53">
        <v>44935</v>
      </c>
      <c r="C377" s="54" t="s">
        <v>75</v>
      </c>
      <c r="D377" s="54" t="s">
        <v>25</v>
      </c>
      <c r="E377" s="54" t="s">
        <v>76</v>
      </c>
      <c r="F377" s="55">
        <v>10000</v>
      </c>
      <c r="G377" s="55">
        <v>51.5</v>
      </c>
      <c r="H377" s="55">
        <f t="shared" si="11"/>
        <v>515000</v>
      </c>
    </row>
    <row r="378" spans="1:8" x14ac:dyDescent="0.35">
      <c r="A378" s="53">
        <f t="shared" si="10"/>
        <v>44927</v>
      </c>
      <c r="B378" s="53">
        <v>44936</v>
      </c>
      <c r="C378" s="54" t="s">
        <v>75</v>
      </c>
      <c r="D378" s="54" t="s">
        <v>25</v>
      </c>
      <c r="E378" s="54" t="s">
        <v>76</v>
      </c>
      <c r="F378" s="55">
        <v>210000</v>
      </c>
      <c r="G378" s="55">
        <v>53.484999999999999</v>
      </c>
      <c r="H378" s="55">
        <f t="shared" si="11"/>
        <v>11231850</v>
      </c>
    </row>
    <row r="379" spans="1:8" x14ac:dyDescent="0.35">
      <c r="A379" s="53">
        <f t="shared" si="10"/>
        <v>44927</v>
      </c>
      <c r="B379" s="53">
        <v>44936</v>
      </c>
      <c r="C379" s="54" t="s">
        <v>75</v>
      </c>
      <c r="D379" s="54" t="s">
        <v>25</v>
      </c>
      <c r="E379" s="54" t="s">
        <v>77</v>
      </c>
      <c r="F379" s="55">
        <v>189000</v>
      </c>
      <c r="G379" s="55">
        <v>54.5</v>
      </c>
      <c r="H379" s="55">
        <f t="shared" si="11"/>
        <v>10300500</v>
      </c>
    </row>
    <row r="380" spans="1:8" x14ac:dyDescent="0.35">
      <c r="A380" s="53">
        <f t="shared" si="10"/>
        <v>44927</v>
      </c>
      <c r="B380" s="53">
        <v>44937</v>
      </c>
      <c r="C380" s="54" t="s">
        <v>75</v>
      </c>
      <c r="D380" s="54" t="s">
        <v>25</v>
      </c>
      <c r="E380" s="54" t="s">
        <v>77</v>
      </c>
      <c r="F380" s="55">
        <v>67000</v>
      </c>
      <c r="G380" s="55">
        <v>54.75</v>
      </c>
      <c r="H380" s="55">
        <f t="shared" si="11"/>
        <v>3668250</v>
      </c>
    </row>
    <row r="381" spans="1:8" x14ac:dyDescent="0.35">
      <c r="A381" s="53">
        <f t="shared" si="10"/>
        <v>44927</v>
      </c>
      <c r="B381" s="53">
        <v>44937</v>
      </c>
      <c r="C381" s="54" t="s">
        <v>75</v>
      </c>
      <c r="D381" s="54" t="s">
        <v>25</v>
      </c>
      <c r="E381" s="54" t="s">
        <v>76</v>
      </c>
      <c r="F381" s="55">
        <v>130000</v>
      </c>
      <c r="G381" s="55">
        <v>54.024999999999999</v>
      </c>
      <c r="H381" s="55">
        <f t="shared" si="11"/>
        <v>7023250</v>
      </c>
    </row>
    <row r="382" spans="1:8" x14ac:dyDescent="0.35">
      <c r="A382" s="53">
        <f t="shared" si="10"/>
        <v>44927</v>
      </c>
      <c r="B382" s="53">
        <v>44938</v>
      </c>
      <c r="C382" s="54" t="s">
        <v>75</v>
      </c>
      <c r="D382" s="54" t="s">
        <v>25</v>
      </c>
      <c r="E382" s="54" t="s">
        <v>77</v>
      </c>
      <c r="F382" s="55">
        <v>185000</v>
      </c>
      <c r="G382" s="55">
        <v>55.5</v>
      </c>
      <c r="H382" s="55">
        <f t="shared" si="11"/>
        <v>10267500</v>
      </c>
    </row>
    <row r="383" spans="1:8" x14ac:dyDescent="0.35">
      <c r="A383" s="53">
        <f t="shared" si="10"/>
        <v>44927</v>
      </c>
      <c r="B383" s="53">
        <v>44939</v>
      </c>
      <c r="C383" s="54" t="s">
        <v>75</v>
      </c>
      <c r="D383" s="54" t="s">
        <v>25</v>
      </c>
      <c r="E383" s="54" t="s">
        <v>77</v>
      </c>
      <c r="F383" s="55">
        <v>40000</v>
      </c>
      <c r="G383" s="55">
        <v>54.75</v>
      </c>
      <c r="H383" s="55">
        <f t="shared" si="11"/>
        <v>2190000</v>
      </c>
    </row>
    <row r="384" spans="1:8" x14ac:dyDescent="0.35">
      <c r="A384" s="53">
        <f t="shared" si="10"/>
        <v>44927</v>
      </c>
      <c r="B384" s="53">
        <v>44939</v>
      </c>
      <c r="C384" s="54" t="s">
        <v>75</v>
      </c>
      <c r="D384" s="54" t="s">
        <v>25</v>
      </c>
      <c r="E384" s="54" t="s">
        <v>76</v>
      </c>
      <c r="F384" s="55">
        <v>80000</v>
      </c>
      <c r="G384" s="55">
        <v>53.28</v>
      </c>
      <c r="H384" s="55">
        <f t="shared" si="11"/>
        <v>4262400</v>
      </c>
    </row>
    <row r="385" spans="1:8" x14ac:dyDescent="0.35">
      <c r="A385" s="53">
        <f t="shared" si="10"/>
        <v>44927</v>
      </c>
      <c r="B385" s="53">
        <v>44942</v>
      </c>
      <c r="C385" s="54" t="s">
        <v>75</v>
      </c>
      <c r="D385" s="54" t="s">
        <v>25</v>
      </c>
      <c r="E385" s="54" t="s">
        <v>76</v>
      </c>
      <c r="F385" s="55">
        <v>10000</v>
      </c>
      <c r="G385" s="55">
        <v>36.5</v>
      </c>
      <c r="H385" s="55">
        <f t="shared" si="11"/>
        <v>365000</v>
      </c>
    </row>
    <row r="386" spans="1:8" x14ac:dyDescent="0.35">
      <c r="A386" s="53">
        <f t="shared" ref="A386:A449" si="12">EOMONTH(B386,-1)+1</f>
        <v>44927</v>
      </c>
      <c r="B386" s="53">
        <v>44942</v>
      </c>
      <c r="C386" s="54" t="s">
        <v>75</v>
      </c>
      <c r="D386" s="54" t="s">
        <v>25</v>
      </c>
      <c r="E386" s="54" t="s">
        <v>76</v>
      </c>
      <c r="F386" s="55">
        <v>10000</v>
      </c>
      <c r="G386" s="55">
        <v>36.75</v>
      </c>
      <c r="H386" s="55">
        <f t="shared" si="11"/>
        <v>367500</v>
      </c>
    </row>
    <row r="387" spans="1:8" x14ac:dyDescent="0.35">
      <c r="A387" s="53">
        <f t="shared" si="12"/>
        <v>44927</v>
      </c>
      <c r="B387" s="53">
        <v>44942</v>
      </c>
      <c r="C387" s="54" t="s">
        <v>75</v>
      </c>
      <c r="D387" s="54" t="s">
        <v>25</v>
      </c>
      <c r="E387" s="54" t="s">
        <v>76</v>
      </c>
      <c r="F387" s="55">
        <v>140000</v>
      </c>
      <c r="G387" s="55">
        <v>52.48</v>
      </c>
      <c r="H387" s="55">
        <f t="shared" ref="H387:H450" si="13">+G387*F387</f>
        <v>7347200</v>
      </c>
    </row>
    <row r="388" spans="1:8" x14ac:dyDescent="0.35">
      <c r="A388" s="53">
        <f t="shared" si="12"/>
        <v>44774</v>
      </c>
      <c r="B388" s="53">
        <v>44796</v>
      </c>
      <c r="C388" s="54" t="s">
        <v>78</v>
      </c>
      <c r="D388" s="54" t="s">
        <v>27</v>
      </c>
      <c r="E388" s="54" t="s">
        <v>77</v>
      </c>
      <c r="F388" s="55">
        <v>20000</v>
      </c>
      <c r="G388" s="55">
        <v>33.15</v>
      </c>
      <c r="H388" s="55">
        <f t="shared" si="13"/>
        <v>663000</v>
      </c>
    </row>
    <row r="389" spans="1:8" x14ac:dyDescent="0.35">
      <c r="A389" s="53">
        <f t="shared" si="12"/>
        <v>44774</v>
      </c>
      <c r="B389" s="53">
        <v>44796</v>
      </c>
      <c r="C389" s="54" t="s">
        <v>78</v>
      </c>
      <c r="D389" s="54" t="s">
        <v>27</v>
      </c>
      <c r="E389" s="54" t="s">
        <v>77</v>
      </c>
      <c r="F389" s="55">
        <v>10000</v>
      </c>
      <c r="G389" s="55">
        <v>33.15</v>
      </c>
      <c r="H389" s="55">
        <f t="shared" si="13"/>
        <v>331500</v>
      </c>
    </row>
    <row r="390" spans="1:8" x14ac:dyDescent="0.35">
      <c r="A390" s="53">
        <f t="shared" si="12"/>
        <v>44713</v>
      </c>
      <c r="B390" s="53">
        <v>44732</v>
      </c>
      <c r="C390" s="54" t="s">
        <v>78</v>
      </c>
      <c r="D390" s="54" t="s">
        <v>27</v>
      </c>
      <c r="E390" s="54" t="s">
        <v>77</v>
      </c>
      <c r="F390" s="55">
        <v>72000</v>
      </c>
      <c r="G390" s="55">
        <v>31.25</v>
      </c>
      <c r="H390" s="55">
        <f t="shared" si="13"/>
        <v>2250000</v>
      </c>
    </row>
    <row r="391" spans="1:8" x14ac:dyDescent="0.35">
      <c r="A391" s="53">
        <f t="shared" si="12"/>
        <v>44713</v>
      </c>
      <c r="B391" s="53">
        <v>44732</v>
      </c>
      <c r="C391" s="54" t="s">
        <v>78</v>
      </c>
      <c r="D391" s="54" t="s">
        <v>27</v>
      </c>
      <c r="E391" s="54" t="s">
        <v>76</v>
      </c>
      <c r="F391" s="55">
        <v>15000</v>
      </c>
      <c r="G391" s="55">
        <v>31.45</v>
      </c>
      <c r="H391" s="55">
        <f t="shared" si="13"/>
        <v>471750</v>
      </c>
    </row>
    <row r="392" spans="1:8" x14ac:dyDescent="0.35">
      <c r="A392" s="53">
        <f t="shared" si="12"/>
        <v>44713</v>
      </c>
      <c r="B392" s="53">
        <v>44732</v>
      </c>
      <c r="C392" s="54" t="s">
        <v>78</v>
      </c>
      <c r="D392" s="54" t="s">
        <v>27</v>
      </c>
      <c r="E392" s="54" t="s">
        <v>77</v>
      </c>
      <c r="F392" s="55">
        <v>10000</v>
      </c>
      <c r="G392" s="55">
        <v>31.25</v>
      </c>
      <c r="H392" s="55">
        <f t="shared" si="13"/>
        <v>312500</v>
      </c>
    </row>
    <row r="393" spans="1:8" x14ac:dyDescent="0.35">
      <c r="A393" s="53">
        <f t="shared" si="12"/>
        <v>44713</v>
      </c>
      <c r="B393" s="53">
        <v>44732</v>
      </c>
      <c r="C393" s="54" t="s">
        <v>78</v>
      </c>
      <c r="D393" s="54" t="s">
        <v>27</v>
      </c>
      <c r="E393" s="54" t="s">
        <v>76</v>
      </c>
      <c r="F393" s="55">
        <v>10000</v>
      </c>
      <c r="G393" s="55">
        <v>31.45</v>
      </c>
      <c r="H393" s="55">
        <f t="shared" si="13"/>
        <v>314500</v>
      </c>
    </row>
    <row r="394" spans="1:8" x14ac:dyDescent="0.35">
      <c r="A394" s="53">
        <f t="shared" si="12"/>
        <v>44713</v>
      </c>
      <c r="B394" s="53">
        <v>44734</v>
      </c>
      <c r="C394" s="54" t="s">
        <v>78</v>
      </c>
      <c r="D394" s="54" t="s">
        <v>27</v>
      </c>
      <c r="E394" s="54" t="s">
        <v>76</v>
      </c>
      <c r="F394" s="55">
        <v>10000</v>
      </c>
      <c r="G394" s="55">
        <v>31.25</v>
      </c>
      <c r="H394" s="55">
        <f t="shared" si="13"/>
        <v>312500</v>
      </c>
    </row>
    <row r="395" spans="1:8" x14ac:dyDescent="0.35">
      <c r="A395" s="53">
        <f t="shared" si="12"/>
        <v>44713</v>
      </c>
      <c r="B395" s="53">
        <v>44734</v>
      </c>
      <c r="C395" s="54" t="s">
        <v>78</v>
      </c>
      <c r="D395" s="54" t="s">
        <v>27</v>
      </c>
      <c r="E395" s="54" t="s">
        <v>76</v>
      </c>
      <c r="F395" s="55">
        <v>20000</v>
      </c>
      <c r="G395" s="55">
        <v>31.25</v>
      </c>
      <c r="H395" s="55">
        <f t="shared" si="13"/>
        <v>625000</v>
      </c>
    </row>
    <row r="396" spans="1:8" x14ac:dyDescent="0.35">
      <c r="A396" s="53">
        <f t="shared" si="12"/>
        <v>44713</v>
      </c>
      <c r="B396" s="53">
        <v>44735</v>
      </c>
      <c r="C396" s="54" t="s">
        <v>78</v>
      </c>
      <c r="D396" s="54" t="s">
        <v>27</v>
      </c>
      <c r="E396" s="54" t="s">
        <v>77</v>
      </c>
      <c r="F396" s="55">
        <v>36000</v>
      </c>
      <c r="G396" s="55">
        <v>31.1</v>
      </c>
      <c r="H396" s="55">
        <f t="shared" si="13"/>
        <v>1119600</v>
      </c>
    </row>
    <row r="397" spans="1:8" x14ac:dyDescent="0.35">
      <c r="A397" s="53">
        <f t="shared" si="12"/>
        <v>44682</v>
      </c>
      <c r="B397" s="53">
        <v>44691</v>
      </c>
      <c r="C397" s="54" t="s">
        <v>78</v>
      </c>
      <c r="D397" s="54" t="s">
        <v>27</v>
      </c>
      <c r="E397" s="54" t="s">
        <v>76</v>
      </c>
      <c r="F397" s="55">
        <v>60000</v>
      </c>
      <c r="G397" s="55">
        <v>33.200000000000003</v>
      </c>
      <c r="H397" s="55">
        <f t="shared" si="13"/>
        <v>1992000.0000000002</v>
      </c>
    </row>
    <row r="398" spans="1:8" x14ac:dyDescent="0.35">
      <c r="A398" s="53">
        <f t="shared" si="12"/>
        <v>44682</v>
      </c>
      <c r="B398" s="53">
        <v>44691</v>
      </c>
      <c r="C398" s="54" t="s">
        <v>78</v>
      </c>
      <c r="D398" s="54" t="s">
        <v>27</v>
      </c>
      <c r="E398" s="54" t="s">
        <v>77</v>
      </c>
      <c r="F398" s="55">
        <v>8000</v>
      </c>
      <c r="G398" s="55">
        <v>33</v>
      </c>
      <c r="H398" s="55">
        <f t="shared" si="13"/>
        <v>264000</v>
      </c>
    </row>
    <row r="399" spans="1:8" x14ac:dyDescent="0.35">
      <c r="A399" s="53">
        <f t="shared" si="12"/>
        <v>44682</v>
      </c>
      <c r="B399" s="53">
        <v>44692</v>
      </c>
      <c r="C399" s="54" t="s">
        <v>78</v>
      </c>
      <c r="D399" s="54" t="s">
        <v>27</v>
      </c>
      <c r="E399" s="54" t="s">
        <v>77</v>
      </c>
      <c r="F399" s="55">
        <v>10000</v>
      </c>
      <c r="G399" s="55">
        <v>32.5</v>
      </c>
      <c r="H399" s="55">
        <f t="shared" si="13"/>
        <v>325000</v>
      </c>
    </row>
    <row r="400" spans="1:8" x14ac:dyDescent="0.35">
      <c r="A400" s="53">
        <f t="shared" si="12"/>
        <v>44682</v>
      </c>
      <c r="B400" s="53">
        <v>44692</v>
      </c>
      <c r="C400" s="54" t="s">
        <v>78</v>
      </c>
      <c r="D400" s="54" t="s">
        <v>27</v>
      </c>
      <c r="E400" s="54" t="s">
        <v>76</v>
      </c>
      <c r="F400" s="55">
        <v>5000</v>
      </c>
      <c r="G400" s="55">
        <v>32.4</v>
      </c>
      <c r="H400" s="55">
        <f t="shared" si="13"/>
        <v>162000</v>
      </c>
    </row>
    <row r="401" spans="1:8" x14ac:dyDescent="0.35">
      <c r="A401" s="53">
        <f t="shared" si="12"/>
        <v>44682</v>
      </c>
      <c r="B401" s="53">
        <v>44693</v>
      </c>
      <c r="C401" s="54" t="s">
        <v>78</v>
      </c>
      <c r="D401" s="54" t="s">
        <v>27</v>
      </c>
      <c r="E401" s="54" t="s">
        <v>76</v>
      </c>
      <c r="F401" s="55">
        <v>10000</v>
      </c>
      <c r="G401" s="55">
        <v>32.4</v>
      </c>
      <c r="H401" s="55">
        <f t="shared" si="13"/>
        <v>324000</v>
      </c>
    </row>
    <row r="402" spans="1:8" x14ac:dyDescent="0.35">
      <c r="A402" s="53">
        <f t="shared" si="12"/>
        <v>44958</v>
      </c>
      <c r="B402" s="53">
        <v>44959</v>
      </c>
      <c r="C402" s="54" t="s">
        <v>75</v>
      </c>
      <c r="D402" s="54" t="s">
        <v>25</v>
      </c>
      <c r="E402" s="54" t="s">
        <v>76</v>
      </c>
      <c r="F402" s="55">
        <v>60000</v>
      </c>
      <c r="G402" s="55">
        <v>48.914999999999999</v>
      </c>
      <c r="H402" s="55">
        <f t="shared" si="13"/>
        <v>2934900</v>
      </c>
    </row>
    <row r="403" spans="1:8" x14ac:dyDescent="0.35">
      <c r="A403" s="53">
        <f t="shared" si="12"/>
        <v>44958</v>
      </c>
      <c r="B403" s="53">
        <v>44959</v>
      </c>
      <c r="C403" s="54" t="s">
        <v>75</v>
      </c>
      <c r="D403" s="54" t="s">
        <v>25</v>
      </c>
      <c r="E403" s="54" t="s">
        <v>76</v>
      </c>
      <c r="F403" s="55">
        <v>25000</v>
      </c>
      <c r="G403" s="55">
        <v>48.75</v>
      </c>
      <c r="H403" s="55">
        <f t="shared" si="13"/>
        <v>1218750</v>
      </c>
    </row>
    <row r="404" spans="1:8" x14ac:dyDescent="0.35">
      <c r="A404" s="53">
        <f t="shared" si="12"/>
        <v>44958</v>
      </c>
      <c r="B404" s="53">
        <v>44960</v>
      </c>
      <c r="C404" s="54" t="s">
        <v>75</v>
      </c>
      <c r="D404" s="54" t="s">
        <v>25</v>
      </c>
      <c r="E404" s="54" t="s">
        <v>76</v>
      </c>
      <c r="F404" s="55">
        <v>5000</v>
      </c>
      <c r="G404" s="55">
        <v>48.5</v>
      </c>
      <c r="H404" s="55">
        <f t="shared" si="13"/>
        <v>242500</v>
      </c>
    </row>
    <row r="405" spans="1:8" x14ac:dyDescent="0.35">
      <c r="A405" s="53">
        <f t="shared" si="12"/>
        <v>44958</v>
      </c>
      <c r="B405" s="53">
        <v>44960</v>
      </c>
      <c r="C405" s="54" t="s">
        <v>75</v>
      </c>
      <c r="D405" s="54" t="s">
        <v>25</v>
      </c>
      <c r="E405" s="54" t="s">
        <v>76</v>
      </c>
      <c r="F405" s="55">
        <v>50000</v>
      </c>
      <c r="G405" s="55">
        <v>49</v>
      </c>
      <c r="H405" s="55">
        <f t="shared" si="13"/>
        <v>2450000</v>
      </c>
    </row>
    <row r="406" spans="1:8" x14ac:dyDescent="0.35">
      <c r="A406" s="53">
        <f t="shared" si="12"/>
        <v>44958</v>
      </c>
      <c r="B406" s="53">
        <v>44963</v>
      </c>
      <c r="C406" s="54" t="s">
        <v>75</v>
      </c>
      <c r="D406" s="54" t="s">
        <v>25</v>
      </c>
      <c r="E406" s="54" t="s">
        <v>76</v>
      </c>
      <c r="F406" s="55">
        <v>8000</v>
      </c>
      <c r="G406" s="55">
        <v>48.75</v>
      </c>
      <c r="H406" s="55">
        <f t="shared" si="13"/>
        <v>390000</v>
      </c>
    </row>
    <row r="407" spans="1:8" x14ac:dyDescent="0.35">
      <c r="A407" s="53">
        <f t="shared" si="12"/>
        <v>44958</v>
      </c>
      <c r="B407" s="53">
        <v>44964</v>
      </c>
      <c r="C407" s="54" t="s">
        <v>75</v>
      </c>
      <c r="D407" s="54" t="s">
        <v>25</v>
      </c>
      <c r="E407" s="54" t="s">
        <v>76</v>
      </c>
      <c r="F407" s="55">
        <v>10000</v>
      </c>
      <c r="G407" s="55">
        <v>49</v>
      </c>
      <c r="H407" s="55">
        <f t="shared" si="13"/>
        <v>490000</v>
      </c>
    </row>
    <row r="408" spans="1:8" x14ac:dyDescent="0.35">
      <c r="A408" s="53">
        <f t="shared" si="12"/>
        <v>44958</v>
      </c>
      <c r="B408" s="53">
        <v>44964</v>
      </c>
      <c r="C408" s="54" t="s">
        <v>75</v>
      </c>
      <c r="D408" s="54" t="s">
        <v>25</v>
      </c>
      <c r="E408" s="54" t="s">
        <v>76</v>
      </c>
      <c r="F408" s="55">
        <v>145000</v>
      </c>
      <c r="G408" s="55">
        <v>50</v>
      </c>
      <c r="H408" s="55">
        <f t="shared" si="13"/>
        <v>7250000</v>
      </c>
    </row>
    <row r="409" spans="1:8" x14ac:dyDescent="0.35">
      <c r="A409" s="53">
        <f t="shared" si="12"/>
        <v>44958</v>
      </c>
      <c r="B409" s="53">
        <v>44965</v>
      </c>
      <c r="C409" s="54" t="s">
        <v>75</v>
      </c>
      <c r="D409" s="54" t="s">
        <v>25</v>
      </c>
      <c r="E409" s="54" t="s">
        <v>76</v>
      </c>
      <c r="F409" s="55">
        <v>75000</v>
      </c>
      <c r="G409" s="55">
        <v>46.5</v>
      </c>
      <c r="H409" s="55">
        <f t="shared" si="13"/>
        <v>3487500</v>
      </c>
    </row>
    <row r="410" spans="1:8" x14ac:dyDescent="0.35">
      <c r="A410" s="53">
        <f t="shared" si="12"/>
        <v>44958</v>
      </c>
      <c r="B410" s="53">
        <v>44965</v>
      </c>
      <c r="C410" s="54" t="s">
        <v>75</v>
      </c>
      <c r="D410" s="54" t="s">
        <v>25</v>
      </c>
      <c r="E410" s="54" t="s">
        <v>76</v>
      </c>
      <c r="F410" s="55">
        <v>55000</v>
      </c>
      <c r="G410" s="55">
        <v>48</v>
      </c>
      <c r="H410" s="55">
        <f t="shared" si="13"/>
        <v>2640000</v>
      </c>
    </row>
    <row r="411" spans="1:8" x14ac:dyDescent="0.35">
      <c r="A411" s="53">
        <f t="shared" si="12"/>
        <v>44958</v>
      </c>
      <c r="B411" s="53">
        <v>44966</v>
      </c>
      <c r="C411" s="54" t="s">
        <v>75</v>
      </c>
      <c r="D411" s="54" t="s">
        <v>25</v>
      </c>
      <c r="E411" s="54" t="s">
        <v>76</v>
      </c>
      <c r="F411" s="55">
        <v>5000</v>
      </c>
      <c r="G411" s="55">
        <v>48</v>
      </c>
      <c r="H411" s="55">
        <f t="shared" si="13"/>
        <v>240000</v>
      </c>
    </row>
    <row r="412" spans="1:8" x14ac:dyDescent="0.35">
      <c r="A412" s="53">
        <f t="shared" si="12"/>
        <v>44774</v>
      </c>
      <c r="B412" s="53">
        <v>44784</v>
      </c>
      <c r="C412" s="54" t="s">
        <v>78</v>
      </c>
      <c r="D412" s="54" t="s">
        <v>27</v>
      </c>
      <c r="E412" s="54" t="s">
        <v>77</v>
      </c>
      <c r="F412" s="55">
        <v>14000</v>
      </c>
      <c r="G412" s="55">
        <v>33.4</v>
      </c>
      <c r="H412" s="55">
        <f t="shared" si="13"/>
        <v>467600</v>
      </c>
    </row>
    <row r="413" spans="1:8" x14ac:dyDescent="0.35">
      <c r="A413" s="53">
        <f t="shared" si="12"/>
        <v>44774</v>
      </c>
      <c r="B413" s="53">
        <v>44788</v>
      </c>
      <c r="C413" s="54" t="s">
        <v>78</v>
      </c>
      <c r="D413" s="54" t="s">
        <v>27</v>
      </c>
      <c r="E413" s="54" t="s">
        <v>77</v>
      </c>
      <c r="F413" s="55">
        <v>30000</v>
      </c>
      <c r="G413" s="55">
        <v>33.25</v>
      </c>
      <c r="H413" s="55">
        <f t="shared" si="13"/>
        <v>997500</v>
      </c>
    </row>
    <row r="414" spans="1:8" x14ac:dyDescent="0.35">
      <c r="A414" s="53">
        <f t="shared" si="12"/>
        <v>44774</v>
      </c>
      <c r="B414" s="53">
        <v>44790</v>
      </c>
      <c r="C414" s="54" t="s">
        <v>78</v>
      </c>
      <c r="D414" s="54" t="s">
        <v>27</v>
      </c>
      <c r="E414" s="54" t="s">
        <v>77</v>
      </c>
      <c r="F414" s="55">
        <v>30000</v>
      </c>
      <c r="G414" s="55">
        <v>33</v>
      </c>
      <c r="H414" s="55">
        <f t="shared" si="13"/>
        <v>990000</v>
      </c>
    </row>
    <row r="415" spans="1:8" x14ac:dyDescent="0.35">
      <c r="A415" s="53">
        <f t="shared" si="12"/>
        <v>44682</v>
      </c>
      <c r="B415" s="53">
        <v>44693</v>
      </c>
      <c r="C415" s="54" t="s">
        <v>78</v>
      </c>
      <c r="D415" s="54" t="s">
        <v>26</v>
      </c>
      <c r="E415" s="54" t="s">
        <v>77</v>
      </c>
      <c r="F415" s="55">
        <v>30000</v>
      </c>
      <c r="G415" s="55">
        <v>39.950000000000003</v>
      </c>
      <c r="H415" s="55">
        <f t="shared" si="13"/>
        <v>1198500</v>
      </c>
    </row>
    <row r="416" spans="1:8" x14ac:dyDescent="0.35">
      <c r="A416" s="53">
        <f t="shared" si="12"/>
        <v>44682</v>
      </c>
      <c r="B416" s="53">
        <v>44697</v>
      </c>
      <c r="C416" s="54" t="s">
        <v>78</v>
      </c>
      <c r="D416" s="54" t="s">
        <v>26</v>
      </c>
      <c r="E416" s="54" t="s">
        <v>77</v>
      </c>
      <c r="F416" s="55">
        <v>80000</v>
      </c>
      <c r="G416" s="55">
        <v>39.950000000000003</v>
      </c>
      <c r="H416" s="55">
        <f t="shared" si="13"/>
        <v>3196000</v>
      </c>
    </row>
    <row r="417" spans="1:8" x14ac:dyDescent="0.35">
      <c r="A417" s="53">
        <f t="shared" si="12"/>
        <v>44682</v>
      </c>
      <c r="B417" s="53">
        <v>44697</v>
      </c>
      <c r="C417" s="54" t="s">
        <v>78</v>
      </c>
      <c r="D417" s="54" t="s">
        <v>26</v>
      </c>
      <c r="E417" s="54" t="s">
        <v>77</v>
      </c>
      <c r="F417" s="55">
        <v>160000</v>
      </c>
      <c r="G417" s="55">
        <v>39.950000000000003</v>
      </c>
      <c r="H417" s="55">
        <f t="shared" si="13"/>
        <v>6392000</v>
      </c>
    </row>
    <row r="418" spans="1:8" x14ac:dyDescent="0.35">
      <c r="A418" s="53">
        <f t="shared" si="12"/>
        <v>44805</v>
      </c>
      <c r="B418" s="53">
        <v>44820</v>
      </c>
      <c r="C418" s="54" t="s">
        <v>78</v>
      </c>
      <c r="D418" s="54" t="s">
        <v>27</v>
      </c>
      <c r="E418" s="54" t="s">
        <v>77</v>
      </c>
      <c r="F418" s="55">
        <v>50000</v>
      </c>
      <c r="G418" s="55">
        <v>34</v>
      </c>
      <c r="H418" s="55">
        <f t="shared" si="13"/>
        <v>1700000</v>
      </c>
    </row>
    <row r="419" spans="1:8" x14ac:dyDescent="0.35">
      <c r="A419" s="53">
        <f t="shared" si="12"/>
        <v>44805</v>
      </c>
      <c r="B419" s="53">
        <v>44820</v>
      </c>
      <c r="C419" s="54" t="s">
        <v>78</v>
      </c>
      <c r="D419" s="54" t="s">
        <v>27</v>
      </c>
      <c r="E419" s="54" t="s">
        <v>77</v>
      </c>
      <c r="F419" s="55">
        <v>25000</v>
      </c>
      <c r="G419" s="55">
        <v>34</v>
      </c>
      <c r="H419" s="55">
        <f t="shared" si="13"/>
        <v>850000</v>
      </c>
    </row>
    <row r="420" spans="1:8" x14ac:dyDescent="0.35">
      <c r="A420" s="53">
        <f t="shared" si="12"/>
        <v>44805</v>
      </c>
      <c r="B420" s="53">
        <v>44823</v>
      </c>
      <c r="C420" s="54" t="s">
        <v>78</v>
      </c>
      <c r="D420" s="54" t="s">
        <v>27</v>
      </c>
      <c r="E420" s="54" t="s">
        <v>77</v>
      </c>
      <c r="F420" s="55">
        <v>30000</v>
      </c>
      <c r="G420" s="55">
        <v>34</v>
      </c>
      <c r="H420" s="55">
        <f t="shared" si="13"/>
        <v>1020000</v>
      </c>
    </row>
    <row r="421" spans="1:8" x14ac:dyDescent="0.35">
      <c r="A421" s="53">
        <f t="shared" si="12"/>
        <v>44805</v>
      </c>
      <c r="B421" s="53">
        <v>44824</v>
      </c>
      <c r="C421" s="54" t="s">
        <v>78</v>
      </c>
      <c r="D421" s="54" t="s">
        <v>27</v>
      </c>
      <c r="E421" s="54" t="s">
        <v>76</v>
      </c>
      <c r="F421" s="55">
        <v>20000</v>
      </c>
      <c r="G421" s="55">
        <v>36</v>
      </c>
      <c r="H421" s="55">
        <f t="shared" si="13"/>
        <v>720000</v>
      </c>
    </row>
    <row r="422" spans="1:8" x14ac:dyDescent="0.35">
      <c r="A422" s="53">
        <f t="shared" si="12"/>
        <v>44805</v>
      </c>
      <c r="B422" s="53">
        <v>44824</v>
      </c>
      <c r="C422" s="54" t="s">
        <v>78</v>
      </c>
      <c r="D422" s="54" t="s">
        <v>27</v>
      </c>
      <c r="E422" s="54" t="s">
        <v>76</v>
      </c>
      <c r="F422" s="55">
        <v>10000</v>
      </c>
      <c r="G422" s="55">
        <v>36.25</v>
      </c>
      <c r="H422" s="55">
        <f t="shared" si="13"/>
        <v>362500</v>
      </c>
    </row>
    <row r="423" spans="1:8" x14ac:dyDescent="0.35">
      <c r="A423" s="53">
        <f t="shared" si="12"/>
        <v>44805</v>
      </c>
      <c r="B423" s="53">
        <v>44824</v>
      </c>
      <c r="C423" s="54" t="s">
        <v>78</v>
      </c>
      <c r="D423" s="54" t="s">
        <v>27</v>
      </c>
      <c r="E423" s="54" t="s">
        <v>77</v>
      </c>
      <c r="F423" s="55">
        <v>30000</v>
      </c>
      <c r="G423" s="55">
        <v>36.5</v>
      </c>
      <c r="H423" s="55">
        <f t="shared" si="13"/>
        <v>1095000</v>
      </c>
    </row>
    <row r="424" spans="1:8" x14ac:dyDescent="0.35">
      <c r="A424" s="53">
        <f t="shared" si="12"/>
        <v>44774</v>
      </c>
      <c r="B424" s="53">
        <v>44774</v>
      </c>
      <c r="C424" s="54" t="s">
        <v>78</v>
      </c>
      <c r="D424" s="54" t="s">
        <v>27</v>
      </c>
      <c r="E424" s="54" t="s">
        <v>77</v>
      </c>
      <c r="F424" s="55">
        <v>60000</v>
      </c>
      <c r="G424" s="55">
        <v>33.75</v>
      </c>
      <c r="H424" s="55">
        <f t="shared" si="13"/>
        <v>2025000</v>
      </c>
    </row>
    <row r="425" spans="1:8" x14ac:dyDescent="0.35">
      <c r="A425" s="53">
        <f t="shared" si="12"/>
        <v>44774</v>
      </c>
      <c r="B425" s="53">
        <v>44774</v>
      </c>
      <c r="C425" s="54" t="s">
        <v>78</v>
      </c>
      <c r="D425" s="54" t="s">
        <v>27</v>
      </c>
      <c r="E425" s="54" t="s">
        <v>77</v>
      </c>
      <c r="F425" s="55">
        <v>30000</v>
      </c>
      <c r="G425" s="55">
        <v>33.75</v>
      </c>
      <c r="H425" s="55">
        <f t="shared" si="13"/>
        <v>1012500</v>
      </c>
    </row>
    <row r="426" spans="1:8" x14ac:dyDescent="0.35">
      <c r="A426" s="53">
        <f t="shared" si="12"/>
        <v>44774</v>
      </c>
      <c r="B426" s="53">
        <v>44775</v>
      </c>
      <c r="C426" s="54" t="s">
        <v>78</v>
      </c>
      <c r="D426" s="54" t="s">
        <v>27</v>
      </c>
      <c r="E426" s="54" t="s">
        <v>77</v>
      </c>
      <c r="F426" s="55">
        <v>5000</v>
      </c>
      <c r="G426" s="55">
        <v>33.75</v>
      </c>
      <c r="H426" s="55">
        <f t="shared" si="13"/>
        <v>168750</v>
      </c>
    </row>
    <row r="427" spans="1:8" x14ac:dyDescent="0.35">
      <c r="A427" s="53">
        <f t="shared" si="12"/>
        <v>44774</v>
      </c>
      <c r="B427" s="53">
        <v>44775</v>
      </c>
      <c r="C427" s="54" t="s">
        <v>78</v>
      </c>
      <c r="D427" s="54" t="s">
        <v>27</v>
      </c>
      <c r="E427" s="54" t="s">
        <v>77</v>
      </c>
      <c r="F427" s="55">
        <v>10000</v>
      </c>
      <c r="G427" s="55">
        <v>33.75</v>
      </c>
      <c r="H427" s="55">
        <f t="shared" si="13"/>
        <v>337500</v>
      </c>
    </row>
    <row r="428" spans="1:8" x14ac:dyDescent="0.35">
      <c r="A428" s="53">
        <f t="shared" si="12"/>
        <v>44774</v>
      </c>
      <c r="B428" s="53">
        <v>44776</v>
      </c>
      <c r="C428" s="54" t="s">
        <v>78</v>
      </c>
      <c r="D428" s="54" t="s">
        <v>27</v>
      </c>
      <c r="E428" s="54" t="s">
        <v>77</v>
      </c>
      <c r="F428" s="55">
        <v>10000</v>
      </c>
      <c r="G428" s="55">
        <v>33.5</v>
      </c>
      <c r="H428" s="55">
        <f t="shared" si="13"/>
        <v>335000</v>
      </c>
    </row>
    <row r="429" spans="1:8" x14ac:dyDescent="0.35">
      <c r="A429" s="53">
        <f t="shared" si="12"/>
        <v>44774</v>
      </c>
      <c r="B429" s="53">
        <v>44776</v>
      </c>
      <c r="C429" s="54" t="s">
        <v>78</v>
      </c>
      <c r="D429" s="54" t="s">
        <v>27</v>
      </c>
      <c r="E429" s="54" t="s">
        <v>77</v>
      </c>
      <c r="F429" s="55">
        <v>5000</v>
      </c>
      <c r="G429" s="55">
        <v>33.5</v>
      </c>
      <c r="H429" s="55">
        <f t="shared" si="13"/>
        <v>167500</v>
      </c>
    </row>
    <row r="430" spans="1:8" x14ac:dyDescent="0.35">
      <c r="A430" s="53">
        <f t="shared" si="12"/>
        <v>44682</v>
      </c>
      <c r="B430" s="53">
        <v>44683</v>
      </c>
      <c r="C430" s="54" t="s">
        <v>78</v>
      </c>
      <c r="D430" s="54" t="s">
        <v>26</v>
      </c>
      <c r="E430" s="54" t="s">
        <v>77</v>
      </c>
      <c r="F430" s="55">
        <v>6000</v>
      </c>
      <c r="G430" s="55">
        <v>39.950000000000003</v>
      </c>
      <c r="H430" s="55">
        <f t="shared" si="13"/>
        <v>239700.00000000003</v>
      </c>
    </row>
    <row r="431" spans="1:8" x14ac:dyDescent="0.35">
      <c r="A431" s="53">
        <f t="shared" si="12"/>
        <v>44682</v>
      </c>
      <c r="B431" s="53">
        <v>44685</v>
      </c>
      <c r="C431" s="54" t="s">
        <v>78</v>
      </c>
      <c r="D431" s="54" t="s">
        <v>26</v>
      </c>
      <c r="E431" s="54" t="s">
        <v>77</v>
      </c>
      <c r="F431" s="55">
        <v>5000</v>
      </c>
      <c r="G431" s="55">
        <v>39.950000000000003</v>
      </c>
      <c r="H431" s="55">
        <f t="shared" si="13"/>
        <v>199750</v>
      </c>
    </row>
    <row r="432" spans="1:8" x14ac:dyDescent="0.35">
      <c r="A432" s="53">
        <f t="shared" si="12"/>
        <v>44774</v>
      </c>
      <c r="B432" s="53">
        <v>44798</v>
      </c>
      <c r="C432" s="54" t="s">
        <v>78</v>
      </c>
      <c r="D432" s="54" t="s">
        <v>27</v>
      </c>
      <c r="E432" s="54" t="s">
        <v>77</v>
      </c>
      <c r="F432" s="55">
        <v>32000</v>
      </c>
      <c r="G432" s="55">
        <v>30</v>
      </c>
      <c r="H432" s="55">
        <f t="shared" si="13"/>
        <v>960000</v>
      </c>
    </row>
    <row r="433" spans="1:8" x14ac:dyDescent="0.35">
      <c r="A433" s="53">
        <f t="shared" si="12"/>
        <v>44774</v>
      </c>
      <c r="B433" s="53">
        <v>44798</v>
      </c>
      <c r="C433" s="54" t="s">
        <v>78</v>
      </c>
      <c r="D433" s="54" t="s">
        <v>27</v>
      </c>
      <c r="E433" s="54" t="s">
        <v>77</v>
      </c>
      <c r="F433" s="55">
        <v>16000</v>
      </c>
      <c r="G433" s="55">
        <v>33.049999999999997</v>
      </c>
      <c r="H433" s="55">
        <f t="shared" si="13"/>
        <v>528800</v>
      </c>
    </row>
    <row r="434" spans="1:8" x14ac:dyDescent="0.35">
      <c r="A434" s="53">
        <f t="shared" si="12"/>
        <v>44774</v>
      </c>
      <c r="B434" s="53">
        <v>44803</v>
      </c>
      <c r="C434" s="54" t="s">
        <v>78</v>
      </c>
      <c r="D434" s="54" t="s">
        <v>27</v>
      </c>
      <c r="E434" s="54" t="s">
        <v>77</v>
      </c>
      <c r="F434" s="55">
        <v>20000</v>
      </c>
      <c r="G434" s="55">
        <v>33.299999999999997</v>
      </c>
      <c r="H434" s="55">
        <f t="shared" si="13"/>
        <v>666000</v>
      </c>
    </row>
    <row r="435" spans="1:8" x14ac:dyDescent="0.35">
      <c r="A435" s="53">
        <f t="shared" si="12"/>
        <v>44682</v>
      </c>
      <c r="B435" s="53">
        <v>44705</v>
      </c>
      <c r="C435" s="54" t="s">
        <v>78</v>
      </c>
      <c r="D435" s="54" t="s">
        <v>26</v>
      </c>
      <c r="E435" s="54" t="s">
        <v>77</v>
      </c>
      <c r="F435" s="55">
        <v>50000</v>
      </c>
      <c r="G435" s="55">
        <v>39.950000000000003</v>
      </c>
      <c r="H435" s="55">
        <f t="shared" si="13"/>
        <v>1997500.0000000002</v>
      </c>
    </row>
    <row r="436" spans="1:8" x14ac:dyDescent="0.35">
      <c r="A436" s="53">
        <f t="shared" si="12"/>
        <v>44682</v>
      </c>
      <c r="B436" s="53">
        <v>44705</v>
      </c>
      <c r="C436" s="54" t="s">
        <v>78</v>
      </c>
      <c r="D436" s="54" t="s">
        <v>26</v>
      </c>
      <c r="E436" s="54" t="s">
        <v>77</v>
      </c>
      <c r="F436" s="55">
        <v>25000</v>
      </c>
      <c r="G436" s="55">
        <v>39.950000000000003</v>
      </c>
      <c r="H436" s="55">
        <f t="shared" si="13"/>
        <v>998750.00000000012</v>
      </c>
    </row>
    <row r="437" spans="1:8" x14ac:dyDescent="0.35">
      <c r="A437" s="53">
        <f t="shared" si="12"/>
        <v>44774</v>
      </c>
      <c r="B437" s="53">
        <v>44803</v>
      </c>
      <c r="C437" s="54" t="s">
        <v>78</v>
      </c>
      <c r="D437" s="54" t="s">
        <v>27</v>
      </c>
      <c r="E437" s="54" t="s">
        <v>77</v>
      </c>
      <c r="F437" s="55">
        <v>10000</v>
      </c>
      <c r="G437" s="55">
        <v>33.299999999999997</v>
      </c>
      <c r="H437" s="55">
        <f t="shared" si="13"/>
        <v>333000</v>
      </c>
    </row>
    <row r="438" spans="1:8" x14ac:dyDescent="0.35">
      <c r="A438" s="53">
        <f t="shared" si="12"/>
        <v>44774</v>
      </c>
      <c r="B438" s="53">
        <v>44804</v>
      </c>
      <c r="C438" s="54" t="s">
        <v>78</v>
      </c>
      <c r="D438" s="54" t="s">
        <v>27</v>
      </c>
      <c r="E438" s="54" t="s">
        <v>77</v>
      </c>
      <c r="F438" s="55">
        <v>10000</v>
      </c>
      <c r="G438" s="55">
        <v>33.299999999999997</v>
      </c>
      <c r="H438" s="55">
        <f t="shared" si="13"/>
        <v>333000</v>
      </c>
    </row>
    <row r="439" spans="1:8" x14ac:dyDescent="0.35">
      <c r="A439" s="53">
        <f t="shared" si="12"/>
        <v>44774</v>
      </c>
      <c r="B439" s="53">
        <v>44804</v>
      </c>
      <c r="C439" s="54" t="s">
        <v>78</v>
      </c>
      <c r="D439" s="54" t="s">
        <v>27</v>
      </c>
      <c r="E439" s="54" t="s">
        <v>77</v>
      </c>
      <c r="F439" s="55">
        <v>20000</v>
      </c>
      <c r="G439" s="55">
        <v>33.299999999999997</v>
      </c>
      <c r="H439" s="55">
        <f t="shared" si="13"/>
        <v>666000</v>
      </c>
    </row>
    <row r="440" spans="1:8" x14ac:dyDescent="0.35">
      <c r="A440" s="53">
        <f t="shared" si="12"/>
        <v>44774</v>
      </c>
      <c r="B440" s="53">
        <v>44804</v>
      </c>
      <c r="C440" s="54" t="s">
        <v>78</v>
      </c>
      <c r="D440" s="54" t="s">
        <v>27</v>
      </c>
      <c r="E440" s="54" t="s">
        <v>76</v>
      </c>
      <c r="F440" s="55">
        <v>10000</v>
      </c>
      <c r="G440" s="55">
        <v>33.75</v>
      </c>
      <c r="H440" s="55">
        <f t="shared" si="13"/>
        <v>337500</v>
      </c>
    </row>
    <row r="441" spans="1:8" x14ac:dyDescent="0.35">
      <c r="A441" s="53">
        <f t="shared" si="12"/>
        <v>44774</v>
      </c>
      <c r="B441" s="53">
        <v>44804</v>
      </c>
      <c r="C441" s="54" t="s">
        <v>78</v>
      </c>
      <c r="D441" s="54" t="s">
        <v>27</v>
      </c>
      <c r="E441" s="54" t="s">
        <v>76</v>
      </c>
      <c r="F441" s="55">
        <v>5000</v>
      </c>
      <c r="G441" s="55">
        <v>33.75</v>
      </c>
      <c r="H441" s="55">
        <f t="shared" si="13"/>
        <v>168750</v>
      </c>
    </row>
    <row r="442" spans="1:8" x14ac:dyDescent="0.35">
      <c r="A442" s="53">
        <f t="shared" si="12"/>
        <v>44805</v>
      </c>
      <c r="B442" s="53">
        <v>44805</v>
      </c>
      <c r="C442" s="54" t="s">
        <v>78</v>
      </c>
      <c r="D442" s="54" t="s">
        <v>27</v>
      </c>
      <c r="E442" s="54" t="s">
        <v>77</v>
      </c>
      <c r="F442" s="55">
        <v>10000</v>
      </c>
      <c r="G442" s="55">
        <v>33.299999999999997</v>
      </c>
      <c r="H442" s="55">
        <f t="shared" si="13"/>
        <v>333000</v>
      </c>
    </row>
    <row r="443" spans="1:8" x14ac:dyDescent="0.35">
      <c r="A443" s="53">
        <f t="shared" si="12"/>
        <v>44805</v>
      </c>
      <c r="B443" s="53">
        <v>44805</v>
      </c>
      <c r="C443" s="54" t="s">
        <v>78</v>
      </c>
      <c r="D443" s="54" t="s">
        <v>27</v>
      </c>
      <c r="E443" s="54" t="s">
        <v>77</v>
      </c>
      <c r="F443" s="55">
        <v>5000</v>
      </c>
      <c r="G443" s="55">
        <v>33.299999999999997</v>
      </c>
      <c r="H443" s="55">
        <f t="shared" si="13"/>
        <v>166500</v>
      </c>
    </row>
    <row r="444" spans="1:8" x14ac:dyDescent="0.35">
      <c r="A444" s="53">
        <f t="shared" si="12"/>
        <v>44805</v>
      </c>
      <c r="B444" s="53">
        <v>44806</v>
      </c>
      <c r="C444" s="54" t="s">
        <v>78</v>
      </c>
      <c r="D444" s="54" t="s">
        <v>27</v>
      </c>
      <c r="E444" s="54" t="s">
        <v>77</v>
      </c>
      <c r="F444" s="55">
        <v>16000</v>
      </c>
      <c r="G444" s="55">
        <v>33.299999999999997</v>
      </c>
      <c r="H444" s="55">
        <f t="shared" si="13"/>
        <v>532800</v>
      </c>
    </row>
    <row r="445" spans="1:8" x14ac:dyDescent="0.35">
      <c r="A445" s="53">
        <f t="shared" si="12"/>
        <v>44805</v>
      </c>
      <c r="B445" s="53">
        <v>44806</v>
      </c>
      <c r="C445" s="54" t="s">
        <v>78</v>
      </c>
      <c r="D445" s="54" t="s">
        <v>27</v>
      </c>
      <c r="E445" s="54" t="s">
        <v>77</v>
      </c>
      <c r="F445" s="55">
        <v>8000</v>
      </c>
      <c r="G445" s="55">
        <v>33.299999999999997</v>
      </c>
      <c r="H445" s="55">
        <f t="shared" si="13"/>
        <v>266400</v>
      </c>
    </row>
    <row r="446" spans="1:8" x14ac:dyDescent="0.35">
      <c r="A446" s="53">
        <f t="shared" si="12"/>
        <v>44805</v>
      </c>
      <c r="B446" s="53">
        <v>44809</v>
      </c>
      <c r="C446" s="54" t="s">
        <v>78</v>
      </c>
      <c r="D446" s="54" t="s">
        <v>27</v>
      </c>
      <c r="E446" s="54" t="s">
        <v>77</v>
      </c>
      <c r="F446" s="55">
        <v>5000</v>
      </c>
      <c r="G446" s="55">
        <v>33.4</v>
      </c>
      <c r="H446" s="55">
        <f t="shared" si="13"/>
        <v>167000</v>
      </c>
    </row>
    <row r="447" spans="1:8" x14ac:dyDescent="0.35">
      <c r="A447" s="53">
        <f t="shared" si="12"/>
        <v>44713</v>
      </c>
      <c r="B447" s="53">
        <v>44713</v>
      </c>
      <c r="C447" s="54" t="s">
        <v>78</v>
      </c>
      <c r="D447" s="54" t="s">
        <v>26</v>
      </c>
      <c r="E447" s="54" t="s">
        <v>76</v>
      </c>
      <c r="F447" s="55">
        <v>20000</v>
      </c>
      <c r="G447" s="55">
        <v>39.799999999999997</v>
      </c>
      <c r="H447" s="55">
        <f t="shared" si="13"/>
        <v>796000</v>
      </c>
    </row>
    <row r="448" spans="1:8" x14ac:dyDescent="0.35">
      <c r="A448" s="53">
        <f t="shared" si="12"/>
        <v>44713</v>
      </c>
      <c r="B448" s="53">
        <v>44713</v>
      </c>
      <c r="C448" s="54" t="s">
        <v>78</v>
      </c>
      <c r="D448" s="54" t="s">
        <v>26</v>
      </c>
      <c r="E448" s="54" t="s">
        <v>76</v>
      </c>
      <c r="F448" s="55">
        <v>20000</v>
      </c>
      <c r="G448" s="55">
        <v>39.799999999999997</v>
      </c>
      <c r="H448" s="55">
        <f t="shared" si="13"/>
        <v>796000</v>
      </c>
    </row>
    <row r="449" spans="1:8" x14ac:dyDescent="0.35">
      <c r="A449" s="53">
        <f t="shared" si="12"/>
        <v>44713</v>
      </c>
      <c r="B449" s="53">
        <v>44713</v>
      </c>
      <c r="C449" s="54" t="s">
        <v>78</v>
      </c>
      <c r="D449" s="54" t="s">
        <v>26</v>
      </c>
      <c r="E449" s="54" t="s">
        <v>76</v>
      </c>
      <c r="F449" s="55">
        <v>20000</v>
      </c>
      <c r="G449" s="55">
        <v>39.799999999999997</v>
      </c>
      <c r="H449" s="55">
        <f t="shared" si="13"/>
        <v>796000</v>
      </c>
    </row>
    <row r="450" spans="1:8" x14ac:dyDescent="0.35">
      <c r="A450" s="53">
        <f t="shared" ref="A450:A513" si="14">EOMONTH(B450,-1)+1</f>
        <v>44866</v>
      </c>
      <c r="B450" s="53">
        <v>44866</v>
      </c>
      <c r="C450" s="54" t="s">
        <v>78</v>
      </c>
      <c r="D450" s="54" t="s">
        <v>25</v>
      </c>
      <c r="E450" s="54" t="s">
        <v>76</v>
      </c>
      <c r="F450" s="55">
        <v>135000</v>
      </c>
      <c r="G450" s="55">
        <v>67.173299999999998</v>
      </c>
      <c r="H450" s="55">
        <f t="shared" si="13"/>
        <v>9068395.5</v>
      </c>
    </row>
    <row r="451" spans="1:8" x14ac:dyDescent="0.35">
      <c r="A451" s="53">
        <f t="shared" si="14"/>
        <v>44866</v>
      </c>
      <c r="B451" s="53">
        <v>44867</v>
      </c>
      <c r="C451" s="54" t="s">
        <v>78</v>
      </c>
      <c r="D451" s="54" t="s">
        <v>25</v>
      </c>
      <c r="E451" s="54" t="s">
        <v>76</v>
      </c>
      <c r="F451" s="55">
        <v>105000</v>
      </c>
      <c r="G451" s="55">
        <v>66.223299999999995</v>
      </c>
      <c r="H451" s="55">
        <f t="shared" ref="H451:H514" si="15">+G451*F451</f>
        <v>6953446.4999999991</v>
      </c>
    </row>
    <row r="452" spans="1:8" x14ac:dyDescent="0.35">
      <c r="A452" s="53">
        <f t="shared" si="14"/>
        <v>44866</v>
      </c>
      <c r="B452" s="53">
        <v>44867</v>
      </c>
      <c r="C452" s="54" t="s">
        <v>78</v>
      </c>
      <c r="D452" s="54" t="s">
        <v>25</v>
      </c>
      <c r="E452" s="54" t="s">
        <v>77</v>
      </c>
      <c r="F452" s="55">
        <v>100000</v>
      </c>
      <c r="G452" s="55">
        <v>65.5</v>
      </c>
      <c r="H452" s="55">
        <f t="shared" si="15"/>
        <v>6550000</v>
      </c>
    </row>
    <row r="453" spans="1:8" x14ac:dyDescent="0.35">
      <c r="A453" s="53">
        <f t="shared" si="14"/>
        <v>44866</v>
      </c>
      <c r="B453" s="53">
        <v>44867</v>
      </c>
      <c r="C453" s="54" t="s">
        <v>78</v>
      </c>
      <c r="D453" s="54" t="s">
        <v>25</v>
      </c>
      <c r="E453" s="54" t="s">
        <v>77</v>
      </c>
      <c r="F453" s="55">
        <v>50000</v>
      </c>
      <c r="G453" s="55">
        <v>65.849999999999994</v>
      </c>
      <c r="H453" s="55">
        <f t="shared" si="15"/>
        <v>3292499.9999999995</v>
      </c>
    </row>
    <row r="454" spans="1:8" x14ac:dyDescent="0.35">
      <c r="A454" s="53">
        <f t="shared" si="14"/>
        <v>44866</v>
      </c>
      <c r="B454" s="53">
        <v>44868</v>
      </c>
      <c r="C454" s="54" t="s">
        <v>78</v>
      </c>
      <c r="D454" s="54" t="s">
        <v>25</v>
      </c>
      <c r="E454" s="54" t="s">
        <v>77</v>
      </c>
      <c r="F454" s="55">
        <v>10000</v>
      </c>
      <c r="G454" s="55">
        <v>65.25</v>
      </c>
      <c r="H454" s="55">
        <f t="shared" si="15"/>
        <v>652500</v>
      </c>
    </row>
    <row r="455" spans="1:8" x14ac:dyDescent="0.35">
      <c r="A455" s="53">
        <f t="shared" si="14"/>
        <v>44866</v>
      </c>
      <c r="B455" s="53">
        <v>44868</v>
      </c>
      <c r="C455" s="54" t="s">
        <v>78</v>
      </c>
      <c r="D455" s="54" t="s">
        <v>25</v>
      </c>
      <c r="E455" s="54" t="s">
        <v>77</v>
      </c>
      <c r="F455" s="55">
        <v>5000</v>
      </c>
      <c r="G455" s="55">
        <v>65.25</v>
      </c>
      <c r="H455" s="55">
        <f t="shared" si="15"/>
        <v>326250</v>
      </c>
    </row>
    <row r="456" spans="1:8" x14ac:dyDescent="0.35">
      <c r="A456" s="53">
        <f t="shared" si="14"/>
        <v>44866</v>
      </c>
      <c r="B456" s="53">
        <v>44868</v>
      </c>
      <c r="C456" s="54" t="s">
        <v>78</v>
      </c>
      <c r="D456" s="54" t="s">
        <v>25</v>
      </c>
      <c r="E456" s="54" t="s">
        <v>76</v>
      </c>
      <c r="F456" s="55">
        <v>45000</v>
      </c>
      <c r="G456" s="55">
        <v>66</v>
      </c>
      <c r="H456" s="55">
        <f t="shared" si="15"/>
        <v>2970000</v>
      </c>
    </row>
    <row r="457" spans="1:8" x14ac:dyDescent="0.35">
      <c r="A457" s="53">
        <f t="shared" si="14"/>
        <v>44866</v>
      </c>
      <c r="B457" s="53">
        <v>44869</v>
      </c>
      <c r="C457" s="54" t="s">
        <v>78</v>
      </c>
      <c r="D457" s="54" t="s">
        <v>25</v>
      </c>
      <c r="E457" s="54" t="s">
        <v>77</v>
      </c>
      <c r="F457" s="55">
        <v>61000</v>
      </c>
      <c r="G457" s="55">
        <v>65.25</v>
      </c>
      <c r="H457" s="55">
        <f t="shared" si="15"/>
        <v>3980250</v>
      </c>
    </row>
    <row r="458" spans="1:8" x14ac:dyDescent="0.35">
      <c r="A458" s="53">
        <f t="shared" si="14"/>
        <v>44866</v>
      </c>
      <c r="B458" s="53">
        <v>44869</v>
      </c>
      <c r="C458" s="54" t="s">
        <v>78</v>
      </c>
      <c r="D458" s="54" t="s">
        <v>25</v>
      </c>
      <c r="E458" s="54" t="s">
        <v>77</v>
      </c>
      <c r="F458" s="55">
        <v>122000</v>
      </c>
      <c r="G458" s="55">
        <v>65.25</v>
      </c>
      <c r="H458" s="55">
        <f t="shared" si="15"/>
        <v>7960500</v>
      </c>
    </row>
    <row r="459" spans="1:8" x14ac:dyDescent="0.35">
      <c r="A459" s="53">
        <f t="shared" si="14"/>
        <v>44866</v>
      </c>
      <c r="B459" s="53">
        <v>44872</v>
      </c>
      <c r="C459" s="54" t="s">
        <v>78</v>
      </c>
      <c r="D459" s="54" t="s">
        <v>25</v>
      </c>
      <c r="E459" s="54" t="s">
        <v>76</v>
      </c>
      <c r="F459" s="55">
        <v>30000</v>
      </c>
      <c r="G459" s="55">
        <v>66</v>
      </c>
      <c r="H459" s="55">
        <f t="shared" si="15"/>
        <v>1980000</v>
      </c>
    </row>
    <row r="460" spans="1:8" x14ac:dyDescent="0.35">
      <c r="A460" s="53">
        <f t="shared" si="14"/>
        <v>44866</v>
      </c>
      <c r="B460" s="53">
        <v>44873</v>
      </c>
      <c r="C460" s="54" t="s">
        <v>78</v>
      </c>
      <c r="D460" s="54" t="s">
        <v>25</v>
      </c>
      <c r="E460" s="54" t="s">
        <v>76</v>
      </c>
      <c r="F460" s="55">
        <v>90000</v>
      </c>
      <c r="G460" s="55">
        <v>65.566599999999994</v>
      </c>
      <c r="H460" s="55">
        <f t="shared" si="15"/>
        <v>5900993.9999999991</v>
      </c>
    </row>
    <row r="461" spans="1:8" x14ac:dyDescent="0.35">
      <c r="A461" s="53">
        <f t="shared" si="14"/>
        <v>44866</v>
      </c>
      <c r="B461" s="53">
        <v>44873</v>
      </c>
      <c r="C461" s="54" t="s">
        <v>78</v>
      </c>
      <c r="D461" s="54" t="s">
        <v>25</v>
      </c>
      <c r="E461" s="54" t="s">
        <v>77</v>
      </c>
      <c r="F461" s="55">
        <v>70000</v>
      </c>
      <c r="G461" s="55">
        <v>65.209999999999994</v>
      </c>
      <c r="H461" s="55">
        <f t="shared" si="15"/>
        <v>4564700</v>
      </c>
    </row>
    <row r="462" spans="1:8" x14ac:dyDescent="0.35">
      <c r="A462" s="53">
        <f t="shared" si="14"/>
        <v>44866</v>
      </c>
      <c r="B462" s="53">
        <v>44873</v>
      </c>
      <c r="C462" s="54" t="s">
        <v>78</v>
      </c>
      <c r="D462" s="54" t="s">
        <v>25</v>
      </c>
      <c r="E462" s="54" t="s">
        <v>77</v>
      </c>
      <c r="F462" s="55">
        <v>140000</v>
      </c>
      <c r="G462" s="55">
        <v>65</v>
      </c>
      <c r="H462" s="55">
        <f t="shared" si="15"/>
        <v>9100000</v>
      </c>
    </row>
    <row r="463" spans="1:8" x14ac:dyDescent="0.35">
      <c r="A463" s="53">
        <f t="shared" si="14"/>
        <v>44743</v>
      </c>
      <c r="B463" s="53">
        <v>44761</v>
      </c>
      <c r="C463" s="54" t="s">
        <v>78</v>
      </c>
      <c r="D463" s="54" t="s">
        <v>27</v>
      </c>
      <c r="E463" s="54" t="s">
        <v>77</v>
      </c>
      <c r="F463" s="55">
        <v>5000</v>
      </c>
      <c r="G463" s="55">
        <v>32.950000000000003</v>
      </c>
      <c r="H463" s="55">
        <f t="shared" si="15"/>
        <v>164750</v>
      </c>
    </row>
    <row r="464" spans="1:8" x14ac:dyDescent="0.35">
      <c r="A464" s="53">
        <f t="shared" si="14"/>
        <v>44743</v>
      </c>
      <c r="B464" s="53">
        <v>44764</v>
      </c>
      <c r="C464" s="54" t="s">
        <v>78</v>
      </c>
      <c r="D464" s="54" t="s">
        <v>27</v>
      </c>
      <c r="E464" s="54" t="s">
        <v>76</v>
      </c>
      <c r="F464" s="55">
        <v>20000</v>
      </c>
      <c r="G464" s="55">
        <v>32.950000000000003</v>
      </c>
      <c r="H464" s="55">
        <f t="shared" si="15"/>
        <v>659000</v>
      </c>
    </row>
    <row r="465" spans="1:8" x14ac:dyDescent="0.35">
      <c r="A465" s="53">
        <f t="shared" si="14"/>
        <v>44743</v>
      </c>
      <c r="B465" s="53">
        <v>44764</v>
      </c>
      <c r="C465" s="54" t="s">
        <v>78</v>
      </c>
      <c r="D465" s="54" t="s">
        <v>27</v>
      </c>
      <c r="E465" s="54" t="s">
        <v>76</v>
      </c>
      <c r="F465" s="55">
        <v>10000</v>
      </c>
      <c r="G465" s="55">
        <v>32.950000000000003</v>
      </c>
      <c r="H465" s="55">
        <f t="shared" si="15"/>
        <v>329500</v>
      </c>
    </row>
    <row r="466" spans="1:8" x14ac:dyDescent="0.35">
      <c r="A466" s="53">
        <f t="shared" si="14"/>
        <v>44743</v>
      </c>
      <c r="B466" s="53">
        <v>44767</v>
      </c>
      <c r="C466" s="54" t="s">
        <v>78</v>
      </c>
      <c r="D466" s="54" t="s">
        <v>27</v>
      </c>
      <c r="E466" s="54" t="s">
        <v>76</v>
      </c>
      <c r="F466" s="55">
        <v>5000</v>
      </c>
      <c r="G466" s="55">
        <v>32.950000000000003</v>
      </c>
      <c r="H466" s="55">
        <f t="shared" si="15"/>
        <v>164750</v>
      </c>
    </row>
    <row r="467" spans="1:8" x14ac:dyDescent="0.35">
      <c r="A467" s="53">
        <f t="shared" si="14"/>
        <v>44743</v>
      </c>
      <c r="B467" s="53">
        <v>44767</v>
      </c>
      <c r="C467" s="54" t="s">
        <v>78</v>
      </c>
      <c r="D467" s="54" t="s">
        <v>27</v>
      </c>
      <c r="E467" s="54" t="s">
        <v>76</v>
      </c>
      <c r="F467" s="55">
        <v>10000</v>
      </c>
      <c r="G467" s="55">
        <v>32.950000000000003</v>
      </c>
      <c r="H467" s="55">
        <f t="shared" si="15"/>
        <v>329500</v>
      </c>
    </row>
    <row r="468" spans="1:8" x14ac:dyDescent="0.35">
      <c r="A468" s="53">
        <f t="shared" si="14"/>
        <v>44713</v>
      </c>
      <c r="B468" s="53">
        <v>44727</v>
      </c>
      <c r="C468" s="54" t="s">
        <v>78</v>
      </c>
      <c r="D468" s="54" t="s">
        <v>27</v>
      </c>
      <c r="E468" s="54" t="s">
        <v>77</v>
      </c>
      <c r="F468" s="55">
        <v>50000</v>
      </c>
      <c r="G468" s="55">
        <v>31.97</v>
      </c>
      <c r="H468" s="55">
        <f t="shared" si="15"/>
        <v>1598500</v>
      </c>
    </row>
    <row r="469" spans="1:8" x14ac:dyDescent="0.35">
      <c r="A469" s="53">
        <f t="shared" si="14"/>
        <v>44713</v>
      </c>
      <c r="B469" s="53">
        <v>44727</v>
      </c>
      <c r="C469" s="54" t="s">
        <v>78</v>
      </c>
      <c r="D469" s="54" t="s">
        <v>27</v>
      </c>
      <c r="E469" s="54" t="s">
        <v>77</v>
      </c>
      <c r="F469" s="55">
        <v>100000</v>
      </c>
      <c r="G469" s="55">
        <v>31.9</v>
      </c>
      <c r="H469" s="55">
        <f t="shared" si="15"/>
        <v>3190000</v>
      </c>
    </row>
    <row r="470" spans="1:8" x14ac:dyDescent="0.35">
      <c r="A470" s="53">
        <f t="shared" si="14"/>
        <v>44713</v>
      </c>
      <c r="B470" s="53">
        <v>44728</v>
      </c>
      <c r="C470" s="54" t="s">
        <v>78</v>
      </c>
      <c r="D470" s="54" t="s">
        <v>27</v>
      </c>
      <c r="E470" s="54" t="s">
        <v>77</v>
      </c>
      <c r="F470" s="55">
        <v>40000</v>
      </c>
      <c r="G470" s="55">
        <v>31.7</v>
      </c>
      <c r="H470" s="55">
        <f t="shared" si="15"/>
        <v>1268000</v>
      </c>
    </row>
    <row r="471" spans="1:8" x14ac:dyDescent="0.35">
      <c r="A471" s="53">
        <f t="shared" si="14"/>
        <v>44713</v>
      </c>
      <c r="B471" s="53">
        <v>44728</v>
      </c>
      <c r="C471" s="54" t="s">
        <v>78</v>
      </c>
      <c r="D471" s="54" t="s">
        <v>27</v>
      </c>
      <c r="E471" s="54" t="s">
        <v>77</v>
      </c>
      <c r="F471" s="55">
        <v>20000</v>
      </c>
      <c r="G471" s="55">
        <v>31.7</v>
      </c>
      <c r="H471" s="55">
        <f t="shared" si="15"/>
        <v>634000</v>
      </c>
    </row>
    <row r="472" spans="1:8" x14ac:dyDescent="0.35">
      <c r="A472" s="53">
        <f t="shared" si="14"/>
        <v>44713</v>
      </c>
      <c r="B472" s="53">
        <v>44729</v>
      </c>
      <c r="C472" s="54" t="s">
        <v>78</v>
      </c>
      <c r="D472" s="54" t="s">
        <v>27</v>
      </c>
      <c r="E472" s="54" t="s">
        <v>77</v>
      </c>
      <c r="F472" s="55">
        <v>55000</v>
      </c>
      <c r="G472" s="55">
        <v>31</v>
      </c>
      <c r="H472" s="55">
        <f t="shared" si="15"/>
        <v>1705000</v>
      </c>
    </row>
    <row r="473" spans="1:8" x14ac:dyDescent="0.35">
      <c r="A473" s="53">
        <f t="shared" si="14"/>
        <v>44713</v>
      </c>
      <c r="B473" s="53">
        <v>44732</v>
      </c>
      <c r="C473" s="54" t="s">
        <v>78</v>
      </c>
      <c r="D473" s="54" t="s">
        <v>27</v>
      </c>
      <c r="E473" s="54" t="s">
        <v>76</v>
      </c>
      <c r="F473" s="55">
        <v>10000</v>
      </c>
      <c r="G473" s="55">
        <v>31.25</v>
      </c>
      <c r="H473" s="55">
        <f t="shared" si="15"/>
        <v>312500</v>
      </c>
    </row>
    <row r="474" spans="1:8" x14ac:dyDescent="0.35">
      <c r="A474" s="53">
        <f t="shared" si="14"/>
        <v>44713</v>
      </c>
      <c r="B474" s="53">
        <v>44732</v>
      </c>
      <c r="C474" s="54" t="s">
        <v>78</v>
      </c>
      <c r="D474" s="54" t="s">
        <v>27</v>
      </c>
      <c r="E474" s="54" t="s">
        <v>76</v>
      </c>
      <c r="F474" s="55">
        <v>10000</v>
      </c>
      <c r="G474" s="55">
        <v>31.4</v>
      </c>
      <c r="H474" s="55">
        <f t="shared" si="15"/>
        <v>314000</v>
      </c>
    </row>
    <row r="475" spans="1:8" x14ac:dyDescent="0.35">
      <c r="A475" s="53">
        <f t="shared" si="14"/>
        <v>44713</v>
      </c>
      <c r="B475" s="53">
        <v>44732</v>
      </c>
      <c r="C475" s="54" t="s">
        <v>78</v>
      </c>
      <c r="D475" s="54" t="s">
        <v>27</v>
      </c>
      <c r="E475" s="54" t="s">
        <v>76</v>
      </c>
      <c r="F475" s="55">
        <v>20000</v>
      </c>
      <c r="G475" s="55">
        <v>31.25</v>
      </c>
      <c r="H475" s="55">
        <f t="shared" si="15"/>
        <v>625000</v>
      </c>
    </row>
    <row r="476" spans="1:8" x14ac:dyDescent="0.35">
      <c r="A476" s="53">
        <f t="shared" si="14"/>
        <v>44713</v>
      </c>
      <c r="B476" s="53">
        <v>44732</v>
      </c>
      <c r="C476" s="54" t="s">
        <v>78</v>
      </c>
      <c r="D476" s="54" t="s">
        <v>27</v>
      </c>
      <c r="E476" s="54" t="s">
        <v>76</v>
      </c>
      <c r="F476" s="55">
        <v>25000</v>
      </c>
      <c r="G476" s="55">
        <v>31.45</v>
      </c>
      <c r="H476" s="55">
        <f t="shared" si="15"/>
        <v>786250</v>
      </c>
    </row>
    <row r="477" spans="1:8" x14ac:dyDescent="0.35">
      <c r="A477" s="53">
        <f t="shared" si="14"/>
        <v>44682</v>
      </c>
      <c r="B477" s="53">
        <v>44684</v>
      </c>
      <c r="C477" s="54" t="s">
        <v>78</v>
      </c>
      <c r="D477" s="54" t="s">
        <v>27</v>
      </c>
      <c r="E477" s="54" t="s">
        <v>77</v>
      </c>
      <c r="F477" s="55">
        <v>5000</v>
      </c>
      <c r="G477" s="55">
        <v>34</v>
      </c>
      <c r="H477" s="55">
        <f t="shared" si="15"/>
        <v>170000</v>
      </c>
    </row>
    <row r="478" spans="1:8" x14ac:dyDescent="0.35">
      <c r="A478" s="53">
        <f t="shared" si="14"/>
        <v>44682</v>
      </c>
      <c r="B478" s="53">
        <v>44685</v>
      </c>
      <c r="C478" s="54" t="s">
        <v>78</v>
      </c>
      <c r="D478" s="54" t="s">
        <v>27</v>
      </c>
      <c r="E478" s="54" t="s">
        <v>76</v>
      </c>
      <c r="F478" s="55">
        <v>5000</v>
      </c>
      <c r="G478" s="55">
        <v>34.15</v>
      </c>
      <c r="H478" s="55">
        <f t="shared" si="15"/>
        <v>170750</v>
      </c>
    </row>
    <row r="479" spans="1:8" x14ac:dyDescent="0.35">
      <c r="A479" s="53">
        <f t="shared" si="14"/>
        <v>44927</v>
      </c>
      <c r="B479" s="53">
        <v>44950</v>
      </c>
      <c r="C479" s="54" t="s">
        <v>75</v>
      </c>
      <c r="D479" s="54" t="s">
        <v>25</v>
      </c>
      <c r="E479" s="54" t="s">
        <v>76</v>
      </c>
      <c r="F479" s="55">
        <v>40000</v>
      </c>
      <c r="G479" s="55">
        <v>49.85</v>
      </c>
      <c r="H479" s="55">
        <f t="shared" si="15"/>
        <v>1994000</v>
      </c>
    </row>
    <row r="480" spans="1:8" x14ac:dyDescent="0.35">
      <c r="A480" s="53">
        <f t="shared" si="14"/>
        <v>44927</v>
      </c>
      <c r="B480" s="53">
        <v>44951</v>
      </c>
      <c r="C480" s="54" t="s">
        <v>75</v>
      </c>
      <c r="D480" s="54" t="s">
        <v>25</v>
      </c>
      <c r="E480" s="54" t="s">
        <v>76</v>
      </c>
      <c r="F480" s="55">
        <v>162000</v>
      </c>
      <c r="G480" s="55">
        <v>51.25</v>
      </c>
      <c r="H480" s="55">
        <f t="shared" si="15"/>
        <v>8302500</v>
      </c>
    </row>
    <row r="481" spans="1:8" x14ac:dyDescent="0.35">
      <c r="A481" s="53">
        <f t="shared" si="14"/>
        <v>44927</v>
      </c>
      <c r="B481" s="53">
        <v>44956</v>
      </c>
      <c r="C481" s="54" t="s">
        <v>75</v>
      </c>
      <c r="D481" s="54" t="s">
        <v>25</v>
      </c>
      <c r="E481" s="54" t="s">
        <v>76</v>
      </c>
      <c r="F481" s="55">
        <v>180000</v>
      </c>
      <c r="G481" s="55">
        <v>50.75</v>
      </c>
      <c r="H481" s="55">
        <f t="shared" si="15"/>
        <v>9135000</v>
      </c>
    </row>
    <row r="482" spans="1:8" x14ac:dyDescent="0.35">
      <c r="A482" s="53">
        <f t="shared" si="14"/>
        <v>44927</v>
      </c>
      <c r="B482" s="53">
        <v>44956</v>
      </c>
      <c r="C482" s="54" t="s">
        <v>75</v>
      </c>
      <c r="D482" s="54" t="s">
        <v>25</v>
      </c>
      <c r="E482" s="54" t="s">
        <v>76</v>
      </c>
      <c r="F482" s="55">
        <v>120000</v>
      </c>
      <c r="G482" s="55">
        <v>51.68</v>
      </c>
      <c r="H482" s="55">
        <f t="shared" si="15"/>
        <v>6201600</v>
      </c>
    </row>
    <row r="483" spans="1:8" x14ac:dyDescent="0.35">
      <c r="A483" s="53">
        <f t="shared" si="14"/>
        <v>44927</v>
      </c>
      <c r="B483" s="53">
        <v>44957</v>
      </c>
      <c r="C483" s="54" t="s">
        <v>75</v>
      </c>
      <c r="D483" s="54" t="s">
        <v>25</v>
      </c>
      <c r="E483" s="54" t="s">
        <v>76</v>
      </c>
      <c r="F483" s="55">
        <v>20000</v>
      </c>
      <c r="G483" s="55">
        <v>49.75</v>
      </c>
      <c r="H483" s="55">
        <f t="shared" si="15"/>
        <v>995000</v>
      </c>
    </row>
    <row r="484" spans="1:8" x14ac:dyDescent="0.35">
      <c r="A484" s="53">
        <f t="shared" si="14"/>
        <v>44927</v>
      </c>
      <c r="B484" s="53">
        <v>44957</v>
      </c>
      <c r="C484" s="54" t="s">
        <v>75</v>
      </c>
      <c r="D484" s="54" t="s">
        <v>25</v>
      </c>
      <c r="E484" s="54" t="s">
        <v>76</v>
      </c>
      <c r="F484" s="55">
        <v>100000</v>
      </c>
      <c r="G484" s="55">
        <v>50.375</v>
      </c>
      <c r="H484" s="55">
        <f t="shared" si="15"/>
        <v>5037500</v>
      </c>
    </row>
    <row r="485" spans="1:8" x14ac:dyDescent="0.35">
      <c r="A485" s="53">
        <f t="shared" si="14"/>
        <v>44958</v>
      </c>
      <c r="B485" s="53">
        <v>44958</v>
      </c>
      <c r="C485" s="54" t="s">
        <v>75</v>
      </c>
      <c r="D485" s="54" t="s">
        <v>25</v>
      </c>
      <c r="E485" s="54" t="s">
        <v>76</v>
      </c>
      <c r="F485" s="55">
        <v>220000</v>
      </c>
      <c r="G485" s="55">
        <v>48.56</v>
      </c>
      <c r="H485" s="55">
        <f t="shared" si="15"/>
        <v>10683200</v>
      </c>
    </row>
    <row r="486" spans="1:8" x14ac:dyDescent="0.35">
      <c r="A486" s="53">
        <f t="shared" si="14"/>
        <v>44958</v>
      </c>
      <c r="B486" s="53">
        <v>44958</v>
      </c>
      <c r="C486" s="54" t="s">
        <v>75</v>
      </c>
      <c r="D486" s="54" t="s">
        <v>25</v>
      </c>
      <c r="E486" s="54" t="s">
        <v>76</v>
      </c>
      <c r="F486" s="55">
        <v>77000</v>
      </c>
      <c r="G486" s="55">
        <v>48.75</v>
      </c>
      <c r="H486" s="55">
        <f t="shared" si="15"/>
        <v>3753750</v>
      </c>
    </row>
    <row r="487" spans="1:8" x14ac:dyDescent="0.35">
      <c r="A487" s="53">
        <f t="shared" si="14"/>
        <v>44743</v>
      </c>
      <c r="B487" s="53">
        <v>44750</v>
      </c>
      <c r="C487" s="54" t="s">
        <v>78</v>
      </c>
      <c r="D487" s="54" t="s">
        <v>27</v>
      </c>
      <c r="E487" s="54" t="s">
        <v>77</v>
      </c>
      <c r="F487" s="55">
        <v>20000</v>
      </c>
      <c r="G487" s="55">
        <v>33.200000000000003</v>
      </c>
      <c r="H487" s="55">
        <f t="shared" si="15"/>
        <v>664000</v>
      </c>
    </row>
    <row r="488" spans="1:8" x14ac:dyDescent="0.35">
      <c r="A488" s="53">
        <f t="shared" si="14"/>
        <v>44743</v>
      </c>
      <c r="B488" s="53">
        <v>44753</v>
      </c>
      <c r="C488" s="54" t="s">
        <v>78</v>
      </c>
      <c r="D488" s="54" t="s">
        <v>27</v>
      </c>
      <c r="E488" s="54" t="s">
        <v>77</v>
      </c>
      <c r="F488" s="55">
        <v>45000</v>
      </c>
      <c r="G488" s="55">
        <v>33.07</v>
      </c>
      <c r="H488" s="55">
        <f t="shared" si="15"/>
        <v>1488150</v>
      </c>
    </row>
    <row r="489" spans="1:8" x14ac:dyDescent="0.35">
      <c r="A489" s="53">
        <f t="shared" si="14"/>
        <v>44743</v>
      </c>
      <c r="B489" s="53">
        <v>44753</v>
      </c>
      <c r="C489" s="54" t="s">
        <v>78</v>
      </c>
      <c r="D489" s="54" t="s">
        <v>27</v>
      </c>
      <c r="E489" s="54" t="s">
        <v>77</v>
      </c>
      <c r="F489" s="55">
        <v>90000</v>
      </c>
      <c r="G489" s="55">
        <v>33.049999999999997</v>
      </c>
      <c r="H489" s="55">
        <f t="shared" si="15"/>
        <v>2974499.9999999995</v>
      </c>
    </row>
    <row r="490" spans="1:8" x14ac:dyDescent="0.35">
      <c r="A490" s="53">
        <f t="shared" si="14"/>
        <v>44743</v>
      </c>
      <c r="B490" s="53">
        <v>44754</v>
      </c>
      <c r="C490" s="54" t="s">
        <v>78</v>
      </c>
      <c r="D490" s="54" t="s">
        <v>27</v>
      </c>
      <c r="E490" s="54" t="s">
        <v>77</v>
      </c>
      <c r="F490" s="55">
        <v>80000</v>
      </c>
      <c r="G490" s="55">
        <v>32.9</v>
      </c>
      <c r="H490" s="55">
        <f t="shared" si="15"/>
        <v>2632000</v>
      </c>
    </row>
    <row r="491" spans="1:8" x14ac:dyDescent="0.35">
      <c r="A491" s="53">
        <f t="shared" si="14"/>
        <v>44743</v>
      </c>
      <c r="B491" s="53">
        <v>44754</v>
      </c>
      <c r="C491" s="54" t="s">
        <v>78</v>
      </c>
      <c r="D491" s="54" t="s">
        <v>27</v>
      </c>
      <c r="E491" s="54" t="s">
        <v>76</v>
      </c>
      <c r="F491" s="55">
        <v>25000</v>
      </c>
      <c r="G491" s="55">
        <v>33.25</v>
      </c>
      <c r="H491" s="55">
        <f t="shared" si="15"/>
        <v>831250</v>
      </c>
    </row>
    <row r="492" spans="1:8" x14ac:dyDescent="0.35">
      <c r="A492" s="53">
        <f t="shared" si="14"/>
        <v>44743</v>
      </c>
      <c r="B492" s="53">
        <v>44754</v>
      </c>
      <c r="C492" s="54" t="s">
        <v>78</v>
      </c>
      <c r="D492" s="54" t="s">
        <v>27</v>
      </c>
      <c r="E492" s="54" t="s">
        <v>77</v>
      </c>
      <c r="F492" s="55">
        <v>40000</v>
      </c>
      <c r="G492" s="55">
        <v>33.01</v>
      </c>
      <c r="H492" s="55">
        <f t="shared" si="15"/>
        <v>1320400</v>
      </c>
    </row>
    <row r="493" spans="1:8" x14ac:dyDescent="0.35">
      <c r="A493" s="53">
        <f t="shared" si="14"/>
        <v>44743</v>
      </c>
      <c r="B493" s="53">
        <v>44754</v>
      </c>
      <c r="C493" s="54" t="s">
        <v>78</v>
      </c>
      <c r="D493" s="54" t="s">
        <v>27</v>
      </c>
      <c r="E493" s="54" t="s">
        <v>76</v>
      </c>
      <c r="F493" s="55">
        <v>20000</v>
      </c>
      <c r="G493" s="55">
        <v>32.25</v>
      </c>
      <c r="H493" s="55">
        <f t="shared" si="15"/>
        <v>645000</v>
      </c>
    </row>
    <row r="494" spans="1:8" x14ac:dyDescent="0.35">
      <c r="A494" s="53">
        <f t="shared" si="14"/>
        <v>44743</v>
      </c>
      <c r="B494" s="53">
        <v>44754</v>
      </c>
      <c r="C494" s="54" t="s">
        <v>78</v>
      </c>
      <c r="D494" s="54" t="s">
        <v>27</v>
      </c>
      <c r="E494" s="54" t="s">
        <v>76</v>
      </c>
      <c r="F494" s="55">
        <v>70000</v>
      </c>
      <c r="G494" s="55">
        <v>32.25</v>
      </c>
      <c r="H494" s="55">
        <f t="shared" si="15"/>
        <v>2257500</v>
      </c>
    </row>
    <row r="495" spans="1:8" x14ac:dyDescent="0.35">
      <c r="A495" s="53">
        <f t="shared" si="14"/>
        <v>44743</v>
      </c>
      <c r="B495" s="53">
        <v>44754</v>
      </c>
      <c r="C495" s="54" t="s">
        <v>78</v>
      </c>
      <c r="D495" s="54" t="s">
        <v>27</v>
      </c>
      <c r="E495" s="54" t="s">
        <v>76</v>
      </c>
      <c r="F495" s="55">
        <v>20000</v>
      </c>
      <c r="G495" s="55">
        <v>32.25</v>
      </c>
      <c r="H495" s="55">
        <f t="shared" si="15"/>
        <v>645000</v>
      </c>
    </row>
    <row r="496" spans="1:8" x14ac:dyDescent="0.35">
      <c r="A496" s="53">
        <f t="shared" si="14"/>
        <v>44743</v>
      </c>
      <c r="B496" s="53">
        <v>44756</v>
      </c>
      <c r="C496" s="54" t="s">
        <v>78</v>
      </c>
      <c r="D496" s="54" t="s">
        <v>27</v>
      </c>
      <c r="E496" s="54" t="s">
        <v>77</v>
      </c>
      <c r="F496" s="55">
        <v>28000</v>
      </c>
      <c r="G496" s="55">
        <v>32.85</v>
      </c>
      <c r="H496" s="55">
        <f t="shared" si="15"/>
        <v>919800</v>
      </c>
    </row>
    <row r="497" spans="1:8" x14ac:dyDescent="0.35">
      <c r="A497" s="53">
        <f t="shared" si="14"/>
        <v>44743</v>
      </c>
      <c r="B497" s="53">
        <v>44756</v>
      </c>
      <c r="C497" s="54" t="s">
        <v>78</v>
      </c>
      <c r="D497" s="54" t="s">
        <v>27</v>
      </c>
      <c r="E497" s="54" t="s">
        <v>77</v>
      </c>
      <c r="F497" s="55">
        <v>14000</v>
      </c>
      <c r="G497" s="55">
        <v>32.85</v>
      </c>
      <c r="H497" s="55">
        <f t="shared" si="15"/>
        <v>459900</v>
      </c>
    </row>
    <row r="498" spans="1:8" x14ac:dyDescent="0.35">
      <c r="A498" s="53">
        <f t="shared" si="14"/>
        <v>44743</v>
      </c>
      <c r="B498" s="53">
        <v>44757</v>
      </c>
      <c r="C498" s="54" t="s">
        <v>78</v>
      </c>
      <c r="D498" s="54" t="s">
        <v>27</v>
      </c>
      <c r="E498" s="54" t="s">
        <v>77</v>
      </c>
      <c r="F498" s="55">
        <v>5000</v>
      </c>
      <c r="G498" s="55">
        <v>32.9</v>
      </c>
      <c r="H498" s="55">
        <f t="shared" si="15"/>
        <v>164500</v>
      </c>
    </row>
    <row r="499" spans="1:8" x14ac:dyDescent="0.35">
      <c r="A499" s="53">
        <f t="shared" si="14"/>
        <v>44743</v>
      </c>
      <c r="B499" s="53">
        <v>44757</v>
      </c>
      <c r="C499" s="54" t="s">
        <v>78</v>
      </c>
      <c r="D499" s="54" t="s">
        <v>27</v>
      </c>
      <c r="E499" s="54" t="s">
        <v>77</v>
      </c>
      <c r="F499" s="55">
        <v>10000</v>
      </c>
      <c r="G499" s="55">
        <v>32.9</v>
      </c>
      <c r="H499" s="55">
        <f t="shared" si="15"/>
        <v>329000</v>
      </c>
    </row>
    <row r="500" spans="1:8" x14ac:dyDescent="0.35">
      <c r="A500" s="53">
        <f t="shared" si="14"/>
        <v>44743</v>
      </c>
      <c r="B500" s="53">
        <v>44761</v>
      </c>
      <c r="C500" s="54" t="s">
        <v>78</v>
      </c>
      <c r="D500" s="54" t="s">
        <v>27</v>
      </c>
      <c r="E500" s="54" t="s">
        <v>76</v>
      </c>
      <c r="F500" s="55">
        <v>8000</v>
      </c>
      <c r="G500" s="55">
        <v>33</v>
      </c>
      <c r="H500" s="55">
        <f t="shared" si="15"/>
        <v>264000</v>
      </c>
    </row>
    <row r="501" spans="1:8" x14ac:dyDescent="0.35">
      <c r="A501" s="53">
        <f t="shared" si="14"/>
        <v>44743</v>
      </c>
      <c r="B501" s="53">
        <v>44761</v>
      </c>
      <c r="C501" s="54" t="s">
        <v>78</v>
      </c>
      <c r="D501" s="54" t="s">
        <v>27</v>
      </c>
      <c r="E501" s="54" t="s">
        <v>76</v>
      </c>
      <c r="F501" s="55">
        <v>16000</v>
      </c>
      <c r="G501" s="55">
        <v>33</v>
      </c>
      <c r="H501" s="55">
        <f t="shared" si="15"/>
        <v>528000</v>
      </c>
    </row>
    <row r="502" spans="1:8" x14ac:dyDescent="0.35">
      <c r="A502" s="53">
        <f t="shared" si="14"/>
        <v>44743</v>
      </c>
      <c r="B502" s="53">
        <v>44761</v>
      </c>
      <c r="C502" s="54" t="s">
        <v>78</v>
      </c>
      <c r="D502" s="54" t="s">
        <v>27</v>
      </c>
      <c r="E502" s="54" t="s">
        <v>77</v>
      </c>
      <c r="F502" s="55">
        <v>10000</v>
      </c>
      <c r="G502" s="55">
        <v>32.950000000000003</v>
      </c>
      <c r="H502" s="55">
        <f t="shared" si="15"/>
        <v>329500</v>
      </c>
    </row>
    <row r="503" spans="1:8" x14ac:dyDescent="0.35">
      <c r="A503" s="53">
        <f t="shared" si="14"/>
        <v>44743</v>
      </c>
      <c r="B503" s="53">
        <v>44769</v>
      </c>
      <c r="C503" s="54" t="s">
        <v>78</v>
      </c>
      <c r="D503" s="54" t="s">
        <v>27</v>
      </c>
      <c r="E503" s="54" t="s">
        <v>77</v>
      </c>
      <c r="F503" s="55">
        <v>20000</v>
      </c>
      <c r="G503" s="55">
        <v>33</v>
      </c>
      <c r="H503" s="55">
        <f t="shared" si="15"/>
        <v>660000</v>
      </c>
    </row>
    <row r="504" spans="1:8" x14ac:dyDescent="0.35">
      <c r="A504" s="53">
        <f t="shared" si="14"/>
        <v>44743</v>
      </c>
      <c r="B504" s="53">
        <v>44769</v>
      </c>
      <c r="C504" s="54" t="s">
        <v>78</v>
      </c>
      <c r="D504" s="54" t="s">
        <v>27</v>
      </c>
      <c r="E504" s="54" t="s">
        <v>76</v>
      </c>
      <c r="F504" s="55">
        <v>50000</v>
      </c>
      <c r="G504" s="55">
        <v>33</v>
      </c>
      <c r="H504" s="55">
        <f t="shared" si="15"/>
        <v>1650000</v>
      </c>
    </row>
    <row r="505" spans="1:8" x14ac:dyDescent="0.35">
      <c r="A505" s="53">
        <f t="shared" si="14"/>
        <v>44743</v>
      </c>
      <c r="B505" s="53">
        <v>44769</v>
      </c>
      <c r="C505" s="54" t="s">
        <v>78</v>
      </c>
      <c r="D505" s="54" t="s">
        <v>27</v>
      </c>
      <c r="E505" s="54" t="s">
        <v>76</v>
      </c>
      <c r="F505" s="55">
        <v>25000</v>
      </c>
      <c r="G505" s="55">
        <v>33</v>
      </c>
      <c r="H505" s="55">
        <f t="shared" si="15"/>
        <v>825000</v>
      </c>
    </row>
    <row r="506" spans="1:8" x14ac:dyDescent="0.35">
      <c r="A506" s="53">
        <f t="shared" si="14"/>
        <v>44743</v>
      </c>
      <c r="B506" s="53">
        <v>44769</v>
      </c>
      <c r="C506" s="54" t="s">
        <v>78</v>
      </c>
      <c r="D506" s="54" t="s">
        <v>27</v>
      </c>
      <c r="E506" s="54" t="s">
        <v>77</v>
      </c>
      <c r="F506" s="55">
        <v>10000</v>
      </c>
      <c r="G506" s="55">
        <v>33</v>
      </c>
      <c r="H506" s="55">
        <f t="shared" si="15"/>
        <v>330000</v>
      </c>
    </row>
    <row r="507" spans="1:8" x14ac:dyDescent="0.35">
      <c r="A507" s="53">
        <f t="shared" si="14"/>
        <v>44743</v>
      </c>
      <c r="B507" s="53">
        <v>44771</v>
      </c>
      <c r="C507" s="54" t="s">
        <v>78</v>
      </c>
      <c r="D507" s="54" t="s">
        <v>27</v>
      </c>
      <c r="E507" s="54" t="s">
        <v>77</v>
      </c>
      <c r="F507" s="55">
        <v>35000</v>
      </c>
      <c r="G507" s="55">
        <v>33</v>
      </c>
      <c r="H507" s="55">
        <f t="shared" si="15"/>
        <v>1155000</v>
      </c>
    </row>
    <row r="508" spans="1:8" x14ac:dyDescent="0.35">
      <c r="A508" s="53">
        <f t="shared" si="14"/>
        <v>44743</v>
      </c>
      <c r="B508" s="53">
        <v>44771</v>
      </c>
      <c r="C508" s="54" t="s">
        <v>78</v>
      </c>
      <c r="D508" s="54" t="s">
        <v>27</v>
      </c>
      <c r="E508" s="54" t="s">
        <v>77</v>
      </c>
      <c r="F508" s="55">
        <v>70000</v>
      </c>
      <c r="G508" s="55">
        <v>33</v>
      </c>
      <c r="H508" s="55">
        <f t="shared" si="15"/>
        <v>2310000</v>
      </c>
    </row>
    <row r="509" spans="1:8" x14ac:dyDescent="0.35">
      <c r="A509" s="53">
        <f t="shared" si="14"/>
        <v>44713</v>
      </c>
      <c r="B509" s="53">
        <v>44719</v>
      </c>
      <c r="C509" s="54" t="s">
        <v>78</v>
      </c>
      <c r="D509" s="54" t="s">
        <v>27</v>
      </c>
      <c r="E509" s="54" t="s">
        <v>77</v>
      </c>
      <c r="F509" s="55">
        <v>10000</v>
      </c>
      <c r="G509" s="55">
        <v>33.25</v>
      </c>
      <c r="H509" s="55">
        <f t="shared" si="15"/>
        <v>332500</v>
      </c>
    </row>
    <row r="510" spans="1:8" x14ac:dyDescent="0.35">
      <c r="A510" s="53">
        <f t="shared" si="14"/>
        <v>44713</v>
      </c>
      <c r="B510" s="53">
        <v>44719</v>
      </c>
      <c r="C510" s="54" t="s">
        <v>78</v>
      </c>
      <c r="D510" s="54" t="s">
        <v>27</v>
      </c>
      <c r="E510" s="54" t="s">
        <v>76</v>
      </c>
      <c r="F510" s="55">
        <v>5000</v>
      </c>
      <c r="G510" s="55">
        <v>33.25</v>
      </c>
      <c r="H510" s="55">
        <f t="shared" si="15"/>
        <v>166250</v>
      </c>
    </row>
    <row r="511" spans="1:8" x14ac:dyDescent="0.35">
      <c r="A511" s="53">
        <f t="shared" si="14"/>
        <v>44713</v>
      </c>
      <c r="B511" s="53">
        <v>44719</v>
      </c>
      <c r="C511" s="54" t="s">
        <v>78</v>
      </c>
      <c r="D511" s="54" t="s">
        <v>27</v>
      </c>
      <c r="E511" s="54" t="s">
        <v>76</v>
      </c>
      <c r="F511" s="55">
        <v>10000</v>
      </c>
      <c r="G511" s="55">
        <v>34.25</v>
      </c>
      <c r="H511" s="55">
        <f t="shared" si="15"/>
        <v>342500</v>
      </c>
    </row>
    <row r="512" spans="1:8" x14ac:dyDescent="0.35">
      <c r="A512" s="53">
        <f t="shared" si="14"/>
        <v>44713</v>
      </c>
      <c r="B512" s="53">
        <v>44719</v>
      </c>
      <c r="C512" s="54" t="s">
        <v>78</v>
      </c>
      <c r="D512" s="54" t="s">
        <v>27</v>
      </c>
      <c r="E512" s="54" t="s">
        <v>76</v>
      </c>
      <c r="F512" s="55">
        <v>10000</v>
      </c>
      <c r="G512" s="55">
        <v>34.25</v>
      </c>
      <c r="H512" s="55">
        <f t="shared" si="15"/>
        <v>342500</v>
      </c>
    </row>
    <row r="513" spans="1:8" x14ac:dyDescent="0.35">
      <c r="A513" s="53">
        <f t="shared" si="14"/>
        <v>44713</v>
      </c>
      <c r="B513" s="53">
        <v>44720</v>
      </c>
      <c r="C513" s="54" t="s">
        <v>78</v>
      </c>
      <c r="D513" s="54" t="s">
        <v>27</v>
      </c>
      <c r="E513" s="54" t="s">
        <v>77</v>
      </c>
      <c r="F513" s="55">
        <v>40000</v>
      </c>
      <c r="G513" s="55">
        <v>33.25</v>
      </c>
      <c r="H513" s="55">
        <f t="shared" si="15"/>
        <v>1330000</v>
      </c>
    </row>
    <row r="514" spans="1:8" x14ac:dyDescent="0.35">
      <c r="A514" s="53">
        <f t="shared" ref="A514:A577" si="16">EOMONTH(B514,-1)+1</f>
        <v>44713</v>
      </c>
      <c r="B514" s="53">
        <v>44720</v>
      </c>
      <c r="C514" s="54" t="s">
        <v>78</v>
      </c>
      <c r="D514" s="54" t="s">
        <v>27</v>
      </c>
      <c r="E514" s="54" t="s">
        <v>77</v>
      </c>
      <c r="F514" s="55">
        <v>20000</v>
      </c>
      <c r="G514" s="55">
        <v>32.869999999999997</v>
      </c>
      <c r="H514" s="55">
        <f t="shared" si="15"/>
        <v>657400</v>
      </c>
    </row>
    <row r="515" spans="1:8" x14ac:dyDescent="0.35">
      <c r="A515" s="53">
        <f t="shared" si="16"/>
        <v>44805</v>
      </c>
      <c r="B515" s="53">
        <v>44813</v>
      </c>
      <c r="C515" s="54" t="s">
        <v>78</v>
      </c>
      <c r="D515" s="54" t="s">
        <v>27</v>
      </c>
      <c r="E515" s="54" t="s">
        <v>76</v>
      </c>
      <c r="F515" s="55">
        <v>20000</v>
      </c>
      <c r="G515" s="55">
        <v>33.6</v>
      </c>
      <c r="H515" s="55">
        <f t="shared" ref="H515:H578" si="17">+G515*F515</f>
        <v>672000</v>
      </c>
    </row>
    <row r="516" spans="1:8" x14ac:dyDescent="0.35">
      <c r="A516" s="53">
        <f t="shared" si="16"/>
        <v>44805</v>
      </c>
      <c r="B516" s="53">
        <v>44813</v>
      </c>
      <c r="C516" s="54" t="s">
        <v>78</v>
      </c>
      <c r="D516" s="54" t="s">
        <v>27</v>
      </c>
      <c r="E516" s="54" t="s">
        <v>77</v>
      </c>
      <c r="F516" s="55">
        <v>90000</v>
      </c>
      <c r="G516" s="55">
        <v>33.5</v>
      </c>
      <c r="H516" s="55">
        <f t="shared" si="17"/>
        <v>3015000</v>
      </c>
    </row>
    <row r="517" spans="1:8" x14ac:dyDescent="0.35">
      <c r="A517" s="53">
        <f t="shared" si="16"/>
        <v>44805</v>
      </c>
      <c r="B517" s="53">
        <v>44813</v>
      </c>
      <c r="C517" s="54" t="s">
        <v>78</v>
      </c>
      <c r="D517" s="54" t="s">
        <v>27</v>
      </c>
      <c r="E517" s="54" t="s">
        <v>76</v>
      </c>
      <c r="F517" s="55">
        <v>20000</v>
      </c>
      <c r="G517" s="55">
        <v>33.6</v>
      </c>
      <c r="H517" s="55">
        <f t="shared" si="17"/>
        <v>672000</v>
      </c>
    </row>
    <row r="518" spans="1:8" x14ac:dyDescent="0.35">
      <c r="A518" s="53">
        <f t="shared" si="16"/>
        <v>44805</v>
      </c>
      <c r="B518" s="53">
        <v>44816</v>
      </c>
      <c r="C518" s="54" t="s">
        <v>78</v>
      </c>
      <c r="D518" s="54" t="s">
        <v>27</v>
      </c>
      <c r="E518" s="54" t="s">
        <v>77</v>
      </c>
      <c r="F518" s="55">
        <v>5000</v>
      </c>
      <c r="G518" s="55">
        <v>33.549999999999997</v>
      </c>
      <c r="H518" s="55">
        <f t="shared" si="17"/>
        <v>167750</v>
      </c>
    </row>
    <row r="519" spans="1:8" x14ac:dyDescent="0.35">
      <c r="A519" s="53">
        <f t="shared" si="16"/>
        <v>44805</v>
      </c>
      <c r="B519" s="53">
        <v>44819</v>
      </c>
      <c r="C519" s="54" t="s">
        <v>78</v>
      </c>
      <c r="D519" s="54" t="s">
        <v>27</v>
      </c>
      <c r="E519" s="54" t="s">
        <v>76</v>
      </c>
      <c r="F519" s="55">
        <v>30000</v>
      </c>
      <c r="G519" s="55">
        <v>34.4</v>
      </c>
      <c r="H519" s="55">
        <f t="shared" si="17"/>
        <v>1032000</v>
      </c>
    </row>
    <row r="520" spans="1:8" x14ac:dyDescent="0.35">
      <c r="A520" s="53">
        <f t="shared" si="16"/>
        <v>44805</v>
      </c>
      <c r="B520" s="53">
        <v>44819</v>
      </c>
      <c r="C520" s="54" t="s">
        <v>78</v>
      </c>
      <c r="D520" s="54" t="s">
        <v>27</v>
      </c>
      <c r="E520" s="54" t="s">
        <v>76</v>
      </c>
      <c r="F520" s="55">
        <v>14000</v>
      </c>
      <c r="G520" s="55">
        <v>34.799999999999997</v>
      </c>
      <c r="H520" s="55">
        <f t="shared" si="17"/>
        <v>487199.99999999994</v>
      </c>
    </row>
    <row r="521" spans="1:8" x14ac:dyDescent="0.35">
      <c r="A521" s="53">
        <f t="shared" si="16"/>
        <v>44805</v>
      </c>
      <c r="B521" s="53">
        <v>44819</v>
      </c>
      <c r="C521" s="54" t="s">
        <v>78</v>
      </c>
      <c r="D521" s="54" t="s">
        <v>27</v>
      </c>
      <c r="E521" s="54" t="s">
        <v>76</v>
      </c>
      <c r="F521" s="55">
        <v>24000</v>
      </c>
      <c r="G521" s="55">
        <v>34.799999999999997</v>
      </c>
      <c r="H521" s="55">
        <f t="shared" si="17"/>
        <v>835199.99999999988</v>
      </c>
    </row>
    <row r="522" spans="1:8" x14ac:dyDescent="0.35">
      <c r="A522" s="53">
        <f t="shared" si="16"/>
        <v>44805</v>
      </c>
      <c r="B522" s="53">
        <v>44819</v>
      </c>
      <c r="C522" s="54" t="s">
        <v>78</v>
      </c>
      <c r="D522" s="54" t="s">
        <v>27</v>
      </c>
      <c r="E522" s="54" t="s">
        <v>76</v>
      </c>
      <c r="F522" s="55">
        <v>104000</v>
      </c>
      <c r="G522" s="55">
        <v>34.4</v>
      </c>
      <c r="H522" s="55">
        <f t="shared" si="17"/>
        <v>3577600</v>
      </c>
    </row>
    <row r="523" spans="1:8" x14ac:dyDescent="0.35">
      <c r="A523" s="53">
        <f t="shared" si="16"/>
        <v>44713</v>
      </c>
      <c r="B523" s="53">
        <v>44729</v>
      </c>
      <c r="C523" s="54" t="s">
        <v>78</v>
      </c>
      <c r="D523" s="54" t="s">
        <v>26</v>
      </c>
      <c r="E523" s="54" t="s">
        <v>77</v>
      </c>
      <c r="F523" s="55">
        <v>20000</v>
      </c>
      <c r="G523" s="55">
        <v>39.950000000000003</v>
      </c>
      <c r="H523" s="55">
        <f t="shared" si="17"/>
        <v>799000</v>
      </c>
    </row>
    <row r="524" spans="1:8" x14ac:dyDescent="0.35">
      <c r="A524" s="53">
        <f t="shared" si="16"/>
        <v>44682</v>
      </c>
      <c r="B524" s="53">
        <v>44707</v>
      </c>
      <c r="C524" s="54" t="s">
        <v>78</v>
      </c>
      <c r="D524" s="54" t="s">
        <v>27</v>
      </c>
      <c r="E524" s="54" t="s">
        <v>77</v>
      </c>
      <c r="F524" s="55">
        <v>10000</v>
      </c>
      <c r="G524" s="55">
        <v>33.700000000000003</v>
      </c>
      <c r="H524" s="55">
        <f t="shared" si="17"/>
        <v>337000</v>
      </c>
    </row>
    <row r="525" spans="1:8" x14ac:dyDescent="0.35">
      <c r="A525" s="53">
        <f t="shared" si="16"/>
        <v>44682</v>
      </c>
      <c r="B525" s="53">
        <v>44707</v>
      </c>
      <c r="C525" s="54" t="s">
        <v>78</v>
      </c>
      <c r="D525" s="54" t="s">
        <v>27</v>
      </c>
      <c r="E525" s="54" t="s">
        <v>77</v>
      </c>
      <c r="F525" s="55">
        <v>20000</v>
      </c>
      <c r="G525" s="55">
        <v>33.700000000000003</v>
      </c>
      <c r="H525" s="55">
        <f t="shared" si="17"/>
        <v>674000</v>
      </c>
    </row>
    <row r="526" spans="1:8" x14ac:dyDescent="0.35">
      <c r="A526" s="53">
        <f t="shared" si="16"/>
        <v>44682</v>
      </c>
      <c r="B526" s="53">
        <v>44708</v>
      </c>
      <c r="C526" s="54" t="s">
        <v>78</v>
      </c>
      <c r="D526" s="54" t="s">
        <v>27</v>
      </c>
      <c r="E526" s="54" t="s">
        <v>76</v>
      </c>
      <c r="F526" s="55">
        <v>20000</v>
      </c>
      <c r="G526" s="55">
        <v>34</v>
      </c>
      <c r="H526" s="55">
        <f t="shared" si="17"/>
        <v>680000</v>
      </c>
    </row>
    <row r="527" spans="1:8" x14ac:dyDescent="0.35">
      <c r="A527" s="53">
        <f t="shared" si="16"/>
        <v>44682</v>
      </c>
      <c r="B527" s="53">
        <v>44708</v>
      </c>
      <c r="C527" s="54" t="s">
        <v>78</v>
      </c>
      <c r="D527" s="54" t="s">
        <v>27</v>
      </c>
      <c r="E527" s="54" t="s">
        <v>77</v>
      </c>
      <c r="F527" s="55">
        <v>20000</v>
      </c>
      <c r="G527" s="55">
        <v>33.75</v>
      </c>
      <c r="H527" s="55">
        <f t="shared" si="17"/>
        <v>675000</v>
      </c>
    </row>
    <row r="528" spans="1:8" x14ac:dyDescent="0.35">
      <c r="A528" s="53">
        <f t="shared" si="16"/>
        <v>44682</v>
      </c>
      <c r="B528" s="53">
        <v>44708</v>
      </c>
      <c r="C528" s="54" t="s">
        <v>78</v>
      </c>
      <c r="D528" s="54" t="s">
        <v>27</v>
      </c>
      <c r="E528" s="54" t="s">
        <v>76</v>
      </c>
      <c r="F528" s="55">
        <v>10000</v>
      </c>
      <c r="G528" s="55">
        <v>34</v>
      </c>
      <c r="H528" s="55">
        <f t="shared" si="17"/>
        <v>340000</v>
      </c>
    </row>
    <row r="529" spans="1:8" x14ac:dyDescent="0.35">
      <c r="A529" s="53">
        <f t="shared" si="16"/>
        <v>44682</v>
      </c>
      <c r="B529" s="53">
        <v>44708</v>
      </c>
      <c r="C529" s="54" t="s">
        <v>78</v>
      </c>
      <c r="D529" s="54" t="s">
        <v>27</v>
      </c>
      <c r="E529" s="54" t="s">
        <v>77</v>
      </c>
      <c r="F529" s="55">
        <v>10000</v>
      </c>
      <c r="G529" s="55">
        <v>33.75</v>
      </c>
      <c r="H529" s="55">
        <f t="shared" si="17"/>
        <v>337500</v>
      </c>
    </row>
    <row r="530" spans="1:8" x14ac:dyDescent="0.35">
      <c r="A530" s="53">
        <f t="shared" si="16"/>
        <v>44682</v>
      </c>
      <c r="B530" s="53">
        <v>44708</v>
      </c>
      <c r="C530" s="54" t="s">
        <v>78</v>
      </c>
      <c r="D530" s="54" t="s">
        <v>27</v>
      </c>
      <c r="E530" s="54" t="s">
        <v>76</v>
      </c>
      <c r="F530" s="55">
        <v>25000</v>
      </c>
      <c r="G530" s="55">
        <v>33.97</v>
      </c>
      <c r="H530" s="55">
        <f t="shared" si="17"/>
        <v>849250</v>
      </c>
    </row>
    <row r="531" spans="1:8" x14ac:dyDescent="0.35">
      <c r="A531" s="53">
        <f t="shared" si="16"/>
        <v>44682</v>
      </c>
      <c r="B531" s="53">
        <v>44708</v>
      </c>
      <c r="C531" s="54" t="s">
        <v>78</v>
      </c>
      <c r="D531" s="54" t="s">
        <v>27</v>
      </c>
      <c r="E531" s="54" t="s">
        <v>76</v>
      </c>
      <c r="F531" s="55">
        <v>10000</v>
      </c>
      <c r="G531" s="55">
        <v>34</v>
      </c>
      <c r="H531" s="55">
        <f t="shared" si="17"/>
        <v>340000</v>
      </c>
    </row>
    <row r="532" spans="1:8" x14ac:dyDescent="0.35">
      <c r="A532" s="53">
        <f t="shared" si="16"/>
        <v>44682</v>
      </c>
      <c r="B532" s="53">
        <v>44708</v>
      </c>
      <c r="C532" s="54" t="s">
        <v>78</v>
      </c>
      <c r="D532" s="54" t="s">
        <v>27</v>
      </c>
      <c r="E532" s="54" t="s">
        <v>76</v>
      </c>
      <c r="F532" s="55">
        <v>10000</v>
      </c>
      <c r="G532" s="55">
        <v>34</v>
      </c>
      <c r="H532" s="55">
        <f t="shared" si="17"/>
        <v>340000</v>
      </c>
    </row>
    <row r="533" spans="1:8" x14ac:dyDescent="0.35">
      <c r="A533" s="53">
        <f t="shared" si="16"/>
        <v>44682</v>
      </c>
      <c r="B533" s="53">
        <v>44711</v>
      </c>
      <c r="C533" s="54" t="s">
        <v>78</v>
      </c>
      <c r="D533" s="54" t="s">
        <v>27</v>
      </c>
      <c r="E533" s="54" t="s">
        <v>76</v>
      </c>
      <c r="F533" s="55">
        <v>10000</v>
      </c>
      <c r="G533" s="55">
        <v>34.5</v>
      </c>
      <c r="H533" s="55">
        <f t="shared" si="17"/>
        <v>345000</v>
      </c>
    </row>
    <row r="534" spans="1:8" x14ac:dyDescent="0.35">
      <c r="A534" s="53">
        <f t="shared" si="16"/>
        <v>44682</v>
      </c>
      <c r="B534" s="53">
        <v>44711</v>
      </c>
      <c r="C534" s="54" t="s">
        <v>78</v>
      </c>
      <c r="D534" s="54" t="s">
        <v>27</v>
      </c>
      <c r="E534" s="54" t="s">
        <v>76</v>
      </c>
      <c r="F534" s="55">
        <v>10000</v>
      </c>
      <c r="G534" s="55">
        <v>34.5</v>
      </c>
      <c r="H534" s="55">
        <f t="shared" si="17"/>
        <v>345000</v>
      </c>
    </row>
    <row r="535" spans="1:8" x14ac:dyDescent="0.35">
      <c r="A535" s="53">
        <f t="shared" si="16"/>
        <v>44682</v>
      </c>
      <c r="B535" s="53">
        <v>44711</v>
      </c>
      <c r="C535" s="54" t="s">
        <v>78</v>
      </c>
      <c r="D535" s="54" t="s">
        <v>27</v>
      </c>
      <c r="E535" s="54" t="s">
        <v>77</v>
      </c>
      <c r="F535" s="55">
        <v>45000</v>
      </c>
      <c r="G535" s="55">
        <v>33.89</v>
      </c>
      <c r="H535" s="55">
        <f t="shared" si="17"/>
        <v>1525050</v>
      </c>
    </row>
    <row r="536" spans="1:8" x14ac:dyDescent="0.35">
      <c r="A536" s="53">
        <f t="shared" si="16"/>
        <v>44682</v>
      </c>
      <c r="B536" s="53">
        <v>44711</v>
      </c>
      <c r="C536" s="54" t="s">
        <v>78</v>
      </c>
      <c r="D536" s="54" t="s">
        <v>27</v>
      </c>
      <c r="E536" s="54" t="s">
        <v>76</v>
      </c>
      <c r="F536" s="55">
        <v>10000</v>
      </c>
      <c r="G536" s="55">
        <v>34.5</v>
      </c>
      <c r="H536" s="55">
        <f t="shared" si="17"/>
        <v>345000</v>
      </c>
    </row>
    <row r="537" spans="1:8" x14ac:dyDescent="0.35">
      <c r="A537" s="53">
        <f t="shared" si="16"/>
        <v>44682</v>
      </c>
      <c r="B537" s="53">
        <v>44711</v>
      </c>
      <c r="C537" s="54" t="s">
        <v>78</v>
      </c>
      <c r="D537" s="54" t="s">
        <v>27</v>
      </c>
      <c r="E537" s="54" t="s">
        <v>77</v>
      </c>
      <c r="F537" s="55">
        <v>90000</v>
      </c>
      <c r="G537" s="55">
        <v>33.75</v>
      </c>
      <c r="H537" s="55">
        <f t="shared" si="17"/>
        <v>3037500</v>
      </c>
    </row>
    <row r="538" spans="1:8" x14ac:dyDescent="0.35">
      <c r="A538" s="53">
        <f t="shared" si="16"/>
        <v>44682</v>
      </c>
      <c r="B538" s="53">
        <v>44711</v>
      </c>
      <c r="C538" s="54" t="s">
        <v>78</v>
      </c>
      <c r="D538" s="54" t="s">
        <v>27</v>
      </c>
      <c r="E538" s="54" t="s">
        <v>76</v>
      </c>
      <c r="F538" s="55">
        <v>10000</v>
      </c>
      <c r="G538" s="55">
        <v>34.5</v>
      </c>
      <c r="H538" s="55">
        <f t="shared" si="17"/>
        <v>345000</v>
      </c>
    </row>
    <row r="539" spans="1:8" x14ac:dyDescent="0.35">
      <c r="A539" s="53">
        <f t="shared" si="16"/>
        <v>44682</v>
      </c>
      <c r="B539" s="53">
        <v>44711</v>
      </c>
      <c r="C539" s="54" t="s">
        <v>78</v>
      </c>
      <c r="D539" s="54" t="s">
        <v>27</v>
      </c>
      <c r="E539" s="54" t="s">
        <v>76</v>
      </c>
      <c r="F539" s="55">
        <v>10000</v>
      </c>
      <c r="G539" s="55">
        <v>34.5</v>
      </c>
      <c r="H539" s="55">
        <f t="shared" si="17"/>
        <v>345000</v>
      </c>
    </row>
    <row r="540" spans="1:8" x14ac:dyDescent="0.35">
      <c r="A540" s="53">
        <f t="shared" si="16"/>
        <v>44682</v>
      </c>
      <c r="B540" s="53">
        <v>44711</v>
      </c>
      <c r="C540" s="54" t="s">
        <v>78</v>
      </c>
      <c r="D540" s="54" t="s">
        <v>27</v>
      </c>
      <c r="E540" s="54" t="s">
        <v>76</v>
      </c>
      <c r="F540" s="55">
        <v>10000</v>
      </c>
      <c r="G540" s="55">
        <v>34.5</v>
      </c>
      <c r="H540" s="55">
        <f t="shared" si="17"/>
        <v>345000</v>
      </c>
    </row>
    <row r="541" spans="1:8" x14ac:dyDescent="0.35">
      <c r="A541" s="53">
        <f t="shared" si="16"/>
        <v>44866</v>
      </c>
      <c r="B541" s="53">
        <v>44888</v>
      </c>
      <c r="C541" s="54" t="s">
        <v>78</v>
      </c>
      <c r="D541" s="54" t="s">
        <v>28</v>
      </c>
      <c r="E541" s="54" t="s">
        <v>77</v>
      </c>
      <c r="F541" s="55">
        <v>25000</v>
      </c>
      <c r="G541" s="55">
        <v>2.2999999999999998</v>
      </c>
      <c r="H541" s="55">
        <f t="shared" si="17"/>
        <v>57499.999999999993</v>
      </c>
    </row>
    <row r="542" spans="1:8" x14ac:dyDescent="0.35">
      <c r="A542" s="53">
        <f t="shared" si="16"/>
        <v>44896</v>
      </c>
      <c r="B542" s="53">
        <v>44907</v>
      </c>
      <c r="C542" s="54" t="s">
        <v>78</v>
      </c>
      <c r="D542" s="54" t="s">
        <v>28</v>
      </c>
      <c r="E542" s="54" t="s">
        <v>76</v>
      </c>
      <c r="F542" s="55">
        <v>338000</v>
      </c>
      <c r="G542" s="55">
        <v>2.8</v>
      </c>
      <c r="H542" s="55">
        <f t="shared" si="17"/>
        <v>946399.99999999988</v>
      </c>
    </row>
    <row r="543" spans="1:8" x14ac:dyDescent="0.35">
      <c r="A543" s="53">
        <f t="shared" si="16"/>
        <v>44927</v>
      </c>
      <c r="B543" s="53">
        <v>44938</v>
      </c>
      <c r="C543" s="54" t="s">
        <v>75</v>
      </c>
      <c r="D543" s="54" t="s">
        <v>28</v>
      </c>
      <c r="E543" s="54" t="s">
        <v>76</v>
      </c>
      <c r="F543" s="55">
        <v>10000</v>
      </c>
      <c r="G543" s="55">
        <v>2.75</v>
      </c>
      <c r="H543" s="55">
        <f t="shared" si="17"/>
        <v>27500</v>
      </c>
    </row>
    <row r="544" spans="1:8" x14ac:dyDescent="0.35">
      <c r="A544" s="53">
        <f t="shared" si="16"/>
        <v>44927</v>
      </c>
      <c r="B544" s="53">
        <v>44938</v>
      </c>
      <c r="C544" s="54" t="s">
        <v>75</v>
      </c>
      <c r="D544" s="54" t="s">
        <v>28</v>
      </c>
      <c r="E544" s="54" t="s">
        <v>76</v>
      </c>
      <c r="F544" s="55">
        <v>10000</v>
      </c>
      <c r="G544" s="55">
        <v>2.75</v>
      </c>
      <c r="H544" s="55">
        <f t="shared" si="17"/>
        <v>27500</v>
      </c>
    </row>
    <row r="545" spans="1:8" x14ac:dyDescent="0.35">
      <c r="A545" s="53">
        <f t="shared" si="16"/>
        <v>44927</v>
      </c>
      <c r="B545" s="53">
        <v>44938</v>
      </c>
      <c r="C545" s="54" t="s">
        <v>75</v>
      </c>
      <c r="D545" s="54" t="s">
        <v>28</v>
      </c>
      <c r="E545" s="54" t="s">
        <v>76</v>
      </c>
      <c r="F545" s="55">
        <v>10000</v>
      </c>
      <c r="G545" s="55">
        <v>2.75</v>
      </c>
      <c r="H545" s="55">
        <f t="shared" si="17"/>
        <v>27500</v>
      </c>
    </row>
    <row r="546" spans="1:8" x14ac:dyDescent="0.35">
      <c r="A546" s="53">
        <f t="shared" si="16"/>
        <v>44927</v>
      </c>
      <c r="B546" s="53">
        <v>44939</v>
      </c>
      <c r="C546" s="54" t="s">
        <v>75</v>
      </c>
      <c r="D546" s="54" t="s">
        <v>28</v>
      </c>
      <c r="E546" s="54" t="s">
        <v>76</v>
      </c>
      <c r="F546" s="55">
        <v>20000</v>
      </c>
      <c r="G546" s="55">
        <v>2.75</v>
      </c>
      <c r="H546" s="55">
        <f t="shared" si="17"/>
        <v>55000</v>
      </c>
    </row>
    <row r="547" spans="1:8" x14ac:dyDescent="0.35">
      <c r="A547" s="53">
        <f t="shared" si="16"/>
        <v>44927</v>
      </c>
      <c r="B547" s="53">
        <v>44939</v>
      </c>
      <c r="C547" s="54" t="s">
        <v>75</v>
      </c>
      <c r="D547" s="54" t="s">
        <v>28</v>
      </c>
      <c r="E547" s="54" t="s">
        <v>76</v>
      </c>
      <c r="F547" s="55">
        <v>20000</v>
      </c>
      <c r="G547" s="55">
        <v>2.75</v>
      </c>
      <c r="H547" s="55">
        <f t="shared" si="17"/>
        <v>55000</v>
      </c>
    </row>
    <row r="548" spans="1:8" x14ac:dyDescent="0.35">
      <c r="A548" s="53">
        <f t="shared" si="16"/>
        <v>44927</v>
      </c>
      <c r="B548" s="53">
        <v>44939</v>
      </c>
      <c r="C548" s="54" t="s">
        <v>75</v>
      </c>
      <c r="D548" s="54" t="s">
        <v>28</v>
      </c>
      <c r="E548" s="54" t="s">
        <v>76</v>
      </c>
      <c r="F548" s="55">
        <v>20000</v>
      </c>
      <c r="G548" s="55">
        <v>2.75</v>
      </c>
      <c r="H548" s="55">
        <f t="shared" si="17"/>
        <v>55000</v>
      </c>
    </row>
    <row r="549" spans="1:8" x14ac:dyDescent="0.35">
      <c r="A549" s="53">
        <f t="shared" si="16"/>
        <v>44927</v>
      </c>
      <c r="B549" s="53">
        <v>44942</v>
      </c>
      <c r="C549" s="54" t="s">
        <v>75</v>
      </c>
      <c r="D549" s="54" t="s">
        <v>28</v>
      </c>
      <c r="E549" s="54" t="s">
        <v>76</v>
      </c>
      <c r="F549" s="55">
        <v>10000</v>
      </c>
      <c r="G549" s="55">
        <v>2.75</v>
      </c>
      <c r="H549" s="55">
        <f t="shared" si="17"/>
        <v>27500</v>
      </c>
    </row>
    <row r="550" spans="1:8" x14ac:dyDescent="0.35">
      <c r="A550" s="53">
        <f t="shared" si="16"/>
        <v>44927</v>
      </c>
      <c r="B550" s="53">
        <v>44942</v>
      </c>
      <c r="C550" s="54" t="s">
        <v>75</v>
      </c>
      <c r="D550" s="54" t="s">
        <v>28</v>
      </c>
      <c r="E550" s="54" t="s">
        <v>76</v>
      </c>
      <c r="F550" s="55">
        <v>10000</v>
      </c>
      <c r="G550" s="55">
        <v>2.75</v>
      </c>
      <c r="H550" s="55">
        <f t="shared" si="17"/>
        <v>27500</v>
      </c>
    </row>
    <row r="551" spans="1:8" x14ac:dyDescent="0.35">
      <c r="A551" s="53">
        <f t="shared" si="16"/>
        <v>44927</v>
      </c>
      <c r="B551" s="53">
        <v>44942</v>
      </c>
      <c r="C551" s="54" t="s">
        <v>75</v>
      </c>
      <c r="D551" s="54" t="s">
        <v>28</v>
      </c>
      <c r="E551" s="54" t="s">
        <v>76</v>
      </c>
      <c r="F551" s="55">
        <v>10000</v>
      </c>
      <c r="G551" s="55">
        <v>2.75</v>
      </c>
      <c r="H551" s="55">
        <f t="shared" si="17"/>
        <v>27500</v>
      </c>
    </row>
    <row r="552" spans="1:8" x14ac:dyDescent="0.35">
      <c r="A552" s="53">
        <f t="shared" si="16"/>
        <v>44927</v>
      </c>
      <c r="B552" s="53">
        <v>44943</v>
      </c>
      <c r="C552" s="54" t="s">
        <v>75</v>
      </c>
      <c r="D552" s="54" t="s">
        <v>28</v>
      </c>
      <c r="E552" s="54" t="s">
        <v>76</v>
      </c>
      <c r="F552" s="55">
        <v>10000</v>
      </c>
      <c r="G552" s="55">
        <v>2.75</v>
      </c>
      <c r="H552" s="55">
        <f t="shared" si="17"/>
        <v>27500</v>
      </c>
    </row>
    <row r="553" spans="1:8" x14ac:dyDescent="0.35">
      <c r="A553" s="53">
        <f t="shared" si="16"/>
        <v>44927</v>
      </c>
      <c r="B553" s="53">
        <v>44943</v>
      </c>
      <c r="C553" s="54" t="s">
        <v>75</v>
      </c>
      <c r="D553" s="54" t="s">
        <v>28</v>
      </c>
      <c r="E553" s="54" t="s">
        <v>76</v>
      </c>
      <c r="F553" s="55">
        <v>10000</v>
      </c>
      <c r="G553" s="55">
        <v>2.75</v>
      </c>
      <c r="H553" s="55">
        <f t="shared" si="17"/>
        <v>27500</v>
      </c>
    </row>
    <row r="554" spans="1:8" x14ac:dyDescent="0.35">
      <c r="A554" s="53">
        <f t="shared" si="16"/>
        <v>44927</v>
      </c>
      <c r="B554" s="53">
        <v>44943</v>
      </c>
      <c r="C554" s="54" t="s">
        <v>75</v>
      </c>
      <c r="D554" s="54" t="s">
        <v>28</v>
      </c>
      <c r="E554" s="54" t="s">
        <v>76</v>
      </c>
      <c r="F554" s="55">
        <v>10000</v>
      </c>
      <c r="G554" s="55">
        <v>2.75</v>
      </c>
      <c r="H554" s="55">
        <f t="shared" si="17"/>
        <v>27500</v>
      </c>
    </row>
    <row r="555" spans="1:8" x14ac:dyDescent="0.35">
      <c r="A555" s="53">
        <f t="shared" si="16"/>
        <v>44927</v>
      </c>
      <c r="B555" s="53">
        <v>44943</v>
      </c>
      <c r="C555" s="54" t="s">
        <v>75</v>
      </c>
      <c r="D555" s="54" t="s">
        <v>28</v>
      </c>
      <c r="E555" s="54" t="s">
        <v>76</v>
      </c>
      <c r="F555" s="55">
        <v>10000</v>
      </c>
      <c r="G555" s="55">
        <v>2.75</v>
      </c>
      <c r="H555" s="55">
        <f t="shared" si="17"/>
        <v>27500</v>
      </c>
    </row>
    <row r="556" spans="1:8" x14ac:dyDescent="0.35">
      <c r="A556" s="53">
        <f t="shared" si="16"/>
        <v>44927</v>
      </c>
      <c r="B556" s="53">
        <v>44943</v>
      </c>
      <c r="C556" s="54" t="s">
        <v>75</v>
      </c>
      <c r="D556" s="54" t="s">
        <v>28</v>
      </c>
      <c r="E556" s="54" t="s">
        <v>76</v>
      </c>
      <c r="F556" s="55">
        <v>10000</v>
      </c>
      <c r="G556" s="55">
        <v>2.75</v>
      </c>
      <c r="H556" s="55">
        <f t="shared" si="17"/>
        <v>27500</v>
      </c>
    </row>
    <row r="557" spans="1:8" x14ac:dyDescent="0.35">
      <c r="A557" s="53">
        <f t="shared" si="16"/>
        <v>44927</v>
      </c>
      <c r="B557" s="53">
        <v>44944</v>
      </c>
      <c r="C557" s="54" t="s">
        <v>75</v>
      </c>
      <c r="D557" s="54" t="s">
        <v>28</v>
      </c>
      <c r="E557" s="54" t="s">
        <v>77</v>
      </c>
      <c r="F557" s="55">
        <v>25000</v>
      </c>
      <c r="G557" s="55">
        <v>2.6</v>
      </c>
      <c r="H557" s="55">
        <f t="shared" si="17"/>
        <v>65000</v>
      </c>
    </row>
    <row r="558" spans="1:8" x14ac:dyDescent="0.35">
      <c r="A558" s="53">
        <f t="shared" si="16"/>
        <v>44927</v>
      </c>
      <c r="B558" s="53">
        <v>44944</v>
      </c>
      <c r="C558" s="54" t="s">
        <v>75</v>
      </c>
      <c r="D558" s="54" t="s">
        <v>28</v>
      </c>
      <c r="E558" s="54" t="s">
        <v>77</v>
      </c>
      <c r="F558" s="55">
        <v>25000</v>
      </c>
      <c r="G558" s="55">
        <v>2.6</v>
      </c>
      <c r="H558" s="55">
        <f t="shared" si="17"/>
        <v>65000</v>
      </c>
    </row>
    <row r="559" spans="1:8" x14ac:dyDescent="0.35">
      <c r="A559" s="53">
        <f t="shared" si="16"/>
        <v>44927</v>
      </c>
      <c r="B559" s="53">
        <v>44946</v>
      </c>
      <c r="C559" s="54" t="s">
        <v>75</v>
      </c>
      <c r="D559" s="54" t="s">
        <v>28</v>
      </c>
      <c r="E559" s="54" t="s">
        <v>76</v>
      </c>
      <c r="F559" s="55">
        <v>10000</v>
      </c>
      <c r="G559" s="55">
        <v>2.75</v>
      </c>
      <c r="H559" s="55">
        <f t="shared" si="17"/>
        <v>27500</v>
      </c>
    </row>
    <row r="560" spans="1:8" x14ac:dyDescent="0.35">
      <c r="A560" s="53">
        <f t="shared" si="16"/>
        <v>44927</v>
      </c>
      <c r="B560" s="53">
        <v>44946</v>
      </c>
      <c r="C560" s="54" t="s">
        <v>75</v>
      </c>
      <c r="D560" s="54" t="s">
        <v>28</v>
      </c>
      <c r="E560" s="54" t="s">
        <v>76</v>
      </c>
      <c r="F560" s="55">
        <v>10000</v>
      </c>
      <c r="G560" s="55">
        <v>2.75</v>
      </c>
      <c r="H560" s="55">
        <f t="shared" si="17"/>
        <v>27500</v>
      </c>
    </row>
    <row r="561" spans="1:8" x14ac:dyDescent="0.35">
      <c r="A561" s="53">
        <f t="shared" si="16"/>
        <v>44927</v>
      </c>
      <c r="B561" s="53">
        <v>44946</v>
      </c>
      <c r="C561" s="54" t="s">
        <v>75</v>
      </c>
      <c r="D561" s="54" t="s">
        <v>28</v>
      </c>
      <c r="E561" s="54" t="s">
        <v>76</v>
      </c>
      <c r="F561" s="55">
        <v>10000</v>
      </c>
      <c r="G561" s="55">
        <v>2.75</v>
      </c>
      <c r="H561" s="55">
        <f t="shared" si="17"/>
        <v>27500</v>
      </c>
    </row>
    <row r="562" spans="1:8" x14ac:dyDescent="0.35">
      <c r="A562" s="53">
        <f t="shared" si="16"/>
        <v>44927</v>
      </c>
      <c r="B562" s="53">
        <v>44946</v>
      </c>
      <c r="C562" s="54" t="s">
        <v>75</v>
      </c>
      <c r="D562" s="54" t="s">
        <v>28</v>
      </c>
      <c r="E562" s="54" t="s">
        <v>76</v>
      </c>
      <c r="F562" s="55">
        <v>10000</v>
      </c>
      <c r="G562" s="55">
        <v>2.75</v>
      </c>
      <c r="H562" s="55">
        <f t="shared" si="17"/>
        <v>27500</v>
      </c>
    </row>
    <row r="563" spans="1:8" x14ac:dyDescent="0.35">
      <c r="A563" s="53">
        <f t="shared" si="16"/>
        <v>44927</v>
      </c>
      <c r="B563" s="53">
        <v>44946</v>
      </c>
      <c r="C563" s="54" t="s">
        <v>75</v>
      </c>
      <c r="D563" s="54" t="s">
        <v>28</v>
      </c>
      <c r="E563" s="54" t="s">
        <v>76</v>
      </c>
      <c r="F563" s="55">
        <v>10000</v>
      </c>
      <c r="G563" s="55">
        <v>2.75</v>
      </c>
      <c r="H563" s="55">
        <f t="shared" si="17"/>
        <v>27500</v>
      </c>
    </row>
    <row r="564" spans="1:8" x14ac:dyDescent="0.35">
      <c r="A564" s="53">
        <f t="shared" si="16"/>
        <v>44927</v>
      </c>
      <c r="B564" s="53">
        <v>44946</v>
      </c>
      <c r="C564" s="54" t="s">
        <v>75</v>
      </c>
      <c r="D564" s="54" t="s">
        <v>28</v>
      </c>
      <c r="E564" s="54" t="s">
        <v>76</v>
      </c>
      <c r="F564" s="55">
        <v>10000</v>
      </c>
      <c r="G564" s="55">
        <v>2.75</v>
      </c>
      <c r="H564" s="55">
        <f t="shared" si="17"/>
        <v>27500</v>
      </c>
    </row>
    <row r="565" spans="1:8" x14ac:dyDescent="0.35">
      <c r="A565" s="53">
        <f t="shared" si="16"/>
        <v>44774</v>
      </c>
      <c r="B565" s="53">
        <v>44781</v>
      </c>
      <c r="C565" s="54" t="s">
        <v>78</v>
      </c>
      <c r="D565" s="54" t="s">
        <v>27</v>
      </c>
      <c r="E565" s="54" t="s">
        <v>77</v>
      </c>
      <c r="F565" s="55">
        <v>5000</v>
      </c>
      <c r="G565" s="55">
        <v>33.5</v>
      </c>
      <c r="H565" s="55">
        <f t="shared" si="17"/>
        <v>167500</v>
      </c>
    </row>
    <row r="566" spans="1:8" x14ac:dyDescent="0.35">
      <c r="A566" s="53">
        <f t="shared" si="16"/>
        <v>44774</v>
      </c>
      <c r="B566" s="53">
        <v>44781</v>
      </c>
      <c r="C566" s="54" t="s">
        <v>78</v>
      </c>
      <c r="D566" s="54" t="s">
        <v>27</v>
      </c>
      <c r="E566" s="54" t="s">
        <v>77</v>
      </c>
      <c r="F566" s="55">
        <v>10000</v>
      </c>
      <c r="G566" s="55">
        <v>33.5</v>
      </c>
      <c r="H566" s="55">
        <f t="shared" si="17"/>
        <v>335000</v>
      </c>
    </row>
    <row r="567" spans="1:8" x14ac:dyDescent="0.35">
      <c r="A567" s="53">
        <f t="shared" si="16"/>
        <v>44774</v>
      </c>
      <c r="B567" s="53">
        <v>44782</v>
      </c>
      <c r="C567" s="54" t="s">
        <v>78</v>
      </c>
      <c r="D567" s="54" t="s">
        <v>27</v>
      </c>
      <c r="E567" s="54" t="s">
        <v>77</v>
      </c>
      <c r="F567" s="55">
        <v>20000</v>
      </c>
      <c r="G567" s="55">
        <v>33.5</v>
      </c>
      <c r="H567" s="55">
        <f t="shared" si="17"/>
        <v>670000</v>
      </c>
    </row>
    <row r="568" spans="1:8" x14ac:dyDescent="0.35">
      <c r="A568" s="53">
        <f t="shared" si="16"/>
        <v>44774</v>
      </c>
      <c r="B568" s="53">
        <v>44782</v>
      </c>
      <c r="C568" s="54" t="s">
        <v>78</v>
      </c>
      <c r="D568" s="54" t="s">
        <v>27</v>
      </c>
      <c r="E568" s="54" t="s">
        <v>77</v>
      </c>
      <c r="F568" s="55">
        <v>10000</v>
      </c>
      <c r="G568" s="55">
        <v>33.5</v>
      </c>
      <c r="H568" s="55">
        <f t="shared" si="17"/>
        <v>335000</v>
      </c>
    </row>
    <row r="569" spans="1:8" x14ac:dyDescent="0.35">
      <c r="A569" s="53">
        <f t="shared" si="16"/>
        <v>44774</v>
      </c>
      <c r="B569" s="53">
        <v>44783</v>
      </c>
      <c r="C569" s="54" t="s">
        <v>78</v>
      </c>
      <c r="D569" s="54" t="s">
        <v>27</v>
      </c>
      <c r="E569" s="54" t="s">
        <v>77</v>
      </c>
      <c r="F569" s="55">
        <v>20000</v>
      </c>
      <c r="G569" s="55">
        <v>33.5</v>
      </c>
      <c r="H569" s="55">
        <f t="shared" si="17"/>
        <v>670000</v>
      </c>
    </row>
    <row r="570" spans="1:8" x14ac:dyDescent="0.35">
      <c r="A570" s="53">
        <f t="shared" si="16"/>
        <v>44774</v>
      </c>
      <c r="B570" s="53">
        <v>44783</v>
      </c>
      <c r="C570" s="54" t="s">
        <v>78</v>
      </c>
      <c r="D570" s="54" t="s">
        <v>27</v>
      </c>
      <c r="E570" s="54" t="s">
        <v>77</v>
      </c>
      <c r="F570" s="55">
        <v>40000</v>
      </c>
      <c r="G570" s="55">
        <v>33.5</v>
      </c>
      <c r="H570" s="55">
        <f t="shared" si="17"/>
        <v>1340000</v>
      </c>
    </row>
    <row r="571" spans="1:8" x14ac:dyDescent="0.35">
      <c r="A571" s="53">
        <f t="shared" si="16"/>
        <v>44774</v>
      </c>
      <c r="B571" s="53">
        <v>44784</v>
      </c>
      <c r="C571" s="54" t="s">
        <v>78</v>
      </c>
      <c r="D571" s="54" t="s">
        <v>27</v>
      </c>
      <c r="E571" s="54" t="s">
        <v>77</v>
      </c>
      <c r="F571" s="55">
        <v>7000</v>
      </c>
      <c r="G571" s="55">
        <v>33.4</v>
      </c>
      <c r="H571" s="55">
        <f t="shared" si="17"/>
        <v>233800</v>
      </c>
    </row>
    <row r="572" spans="1:8" x14ac:dyDescent="0.35">
      <c r="A572" s="53">
        <f t="shared" si="16"/>
        <v>44713</v>
      </c>
      <c r="B572" s="53">
        <v>44742</v>
      </c>
      <c r="C572" s="54" t="s">
        <v>78</v>
      </c>
      <c r="D572" s="54" t="s">
        <v>27</v>
      </c>
      <c r="E572" s="54" t="s">
        <v>76</v>
      </c>
      <c r="F572" s="55">
        <v>10000</v>
      </c>
      <c r="G572" s="55">
        <v>33</v>
      </c>
      <c r="H572" s="55">
        <f t="shared" si="17"/>
        <v>330000</v>
      </c>
    </row>
    <row r="573" spans="1:8" x14ac:dyDescent="0.35">
      <c r="A573" s="53">
        <f t="shared" si="16"/>
        <v>44713</v>
      </c>
      <c r="B573" s="53">
        <v>44742</v>
      </c>
      <c r="C573" s="54" t="s">
        <v>78</v>
      </c>
      <c r="D573" s="54" t="s">
        <v>27</v>
      </c>
      <c r="E573" s="54" t="s">
        <v>77</v>
      </c>
      <c r="F573" s="55">
        <v>10000</v>
      </c>
      <c r="G573" s="55">
        <v>31.5</v>
      </c>
      <c r="H573" s="55">
        <f t="shared" si="17"/>
        <v>315000</v>
      </c>
    </row>
    <row r="574" spans="1:8" x14ac:dyDescent="0.35">
      <c r="A574" s="53">
        <f t="shared" si="16"/>
        <v>44713</v>
      </c>
      <c r="B574" s="53">
        <v>44742</v>
      </c>
      <c r="C574" s="54" t="s">
        <v>78</v>
      </c>
      <c r="D574" s="54" t="s">
        <v>27</v>
      </c>
      <c r="E574" s="54" t="s">
        <v>76</v>
      </c>
      <c r="F574" s="55">
        <v>10000</v>
      </c>
      <c r="G574" s="55">
        <v>33</v>
      </c>
      <c r="H574" s="55">
        <f t="shared" si="17"/>
        <v>330000</v>
      </c>
    </row>
    <row r="575" spans="1:8" x14ac:dyDescent="0.35">
      <c r="A575" s="53">
        <f t="shared" si="16"/>
        <v>44713</v>
      </c>
      <c r="B575" s="53">
        <v>44742</v>
      </c>
      <c r="C575" s="54" t="s">
        <v>78</v>
      </c>
      <c r="D575" s="54" t="s">
        <v>27</v>
      </c>
      <c r="E575" s="54" t="s">
        <v>77</v>
      </c>
      <c r="F575" s="55">
        <v>20000</v>
      </c>
      <c r="G575" s="55">
        <v>31.5</v>
      </c>
      <c r="H575" s="55">
        <f t="shared" si="17"/>
        <v>630000</v>
      </c>
    </row>
    <row r="576" spans="1:8" x14ac:dyDescent="0.35">
      <c r="A576" s="53">
        <f t="shared" si="16"/>
        <v>44713</v>
      </c>
      <c r="B576" s="53">
        <v>44742</v>
      </c>
      <c r="C576" s="54" t="s">
        <v>78</v>
      </c>
      <c r="D576" s="54" t="s">
        <v>27</v>
      </c>
      <c r="E576" s="54" t="s">
        <v>76</v>
      </c>
      <c r="F576" s="55">
        <v>10000</v>
      </c>
      <c r="G576" s="55">
        <v>33</v>
      </c>
      <c r="H576" s="55">
        <f t="shared" si="17"/>
        <v>330000</v>
      </c>
    </row>
    <row r="577" spans="1:8" x14ac:dyDescent="0.35">
      <c r="A577" s="53">
        <f t="shared" si="16"/>
        <v>44713</v>
      </c>
      <c r="B577" s="53">
        <v>44742</v>
      </c>
      <c r="C577" s="54" t="s">
        <v>78</v>
      </c>
      <c r="D577" s="54" t="s">
        <v>27</v>
      </c>
      <c r="E577" s="54" t="s">
        <v>76</v>
      </c>
      <c r="F577" s="55">
        <v>10000</v>
      </c>
      <c r="G577" s="55">
        <v>33</v>
      </c>
      <c r="H577" s="55">
        <f t="shared" si="17"/>
        <v>330000</v>
      </c>
    </row>
    <row r="578" spans="1:8" x14ac:dyDescent="0.35">
      <c r="A578" s="53">
        <f t="shared" ref="A578:A641" si="18">EOMONTH(B578,-1)+1</f>
        <v>44713</v>
      </c>
      <c r="B578" s="53">
        <v>44742</v>
      </c>
      <c r="C578" s="54" t="s">
        <v>78</v>
      </c>
      <c r="D578" s="54" t="s">
        <v>27</v>
      </c>
      <c r="E578" s="54" t="s">
        <v>76</v>
      </c>
      <c r="F578" s="55">
        <v>10000</v>
      </c>
      <c r="G578" s="55">
        <v>33</v>
      </c>
      <c r="H578" s="55">
        <f t="shared" si="17"/>
        <v>330000</v>
      </c>
    </row>
    <row r="579" spans="1:8" x14ac:dyDescent="0.35">
      <c r="A579" s="53">
        <f t="shared" si="18"/>
        <v>44713</v>
      </c>
      <c r="B579" s="53">
        <v>44742</v>
      </c>
      <c r="C579" s="54" t="s">
        <v>78</v>
      </c>
      <c r="D579" s="54" t="s">
        <v>27</v>
      </c>
      <c r="E579" s="54" t="s">
        <v>76</v>
      </c>
      <c r="F579" s="55">
        <v>10000</v>
      </c>
      <c r="G579" s="55">
        <v>33</v>
      </c>
      <c r="H579" s="55">
        <f t="shared" ref="H579:H642" si="19">+G579*F579</f>
        <v>330000</v>
      </c>
    </row>
    <row r="580" spans="1:8" x14ac:dyDescent="0.35">
      <c r="A580" s="53">
        <f t="shared" si="18"/>
        <v>44743</v>
      </c>
      <c r="B580" s="53">
        <v>44743</v>
      </c>
      <c r="C580" s="54" t="s">
        <v>78</v>
      </c>
      <c r="D580" s="54" t="s">
        <v>27</v>
      </c>
      <c r="E580" s="54" t="s">
        <v>77</v>
      </c>
      <c r="F580" s="55">
        <v>20000</v>
      </c>
      <c r="G580" s="55">
        <v>31.5</v>
      </c>
      <c r="H580" s="55">
        <f t="shared" si="19"/>
        <v>630000</v>
      </c>
    </row>
    <row r="581" spans="1:8" x14ac:dyDescent="0.35">
      <c r="A581" s="53">
        <f t="shared" si="18"/>
        <v>44743</v>
      </c>
      <c r="B581" s="53">
        <v>44743</v>
      </c>
      <c r="C581" s="54" t="s">
        <v>78</v>
      </c>
      <c r="D581" s="54" t="s">
        <v>27</v>
      </c>
      <c r="E581" s="54" t="s">
        <v>77</v>
      </c>
      <c r="F581" s="55">
        <v>10000</v>
      </c>
      <c r="G581" s="55">
        <v>31.5</v>
      </c>
      <c r="H581" s="55">
        <f t="shared" si="19"/>
        <v>315000</v>
      </c>
    </row>
    <row r="582" spans="1:8" x14ac:dyDescent="0.35">
      <c r="A582" s="53">
        <f t="shared" si="18"/>
        <v>44743</v>
      </c>
      <c r="B582" s="53">
        <v>44747</v>
      </c>
      <c r="C582" s="54" t="s">
        <v>78</v>
      </c>
      <c r="D582" s="54" t="s">
        <v>27</v>
      </c>
      <c r="E582" s="54" t="s">
        <v>76</v>
      </c>
      <c r="F582" s="55">
        <v>30000</v>
      </c>
      <c r="G582" s="55">
        <v>32.5</v>
      </c>
      <c r="H582" s="55">
        <f t="shared" si="19"/>
        <v>975000</v>
      </c>
    </row>
    <row r="583" spans="1:8" x14ac:dyDescent="0.35">
      <c r="A583" s="53">
        <f t="shared" si="18"/>
        <v>44743</v>
      </c>
      <c r="B583" s="53">
        <v>44747</v>
      </c>
      <c r="C583" s="54" t="s">
        <v>78</v>
      </c>
      <c r="D583" s="54" t="s">
        <v>27</v>
      </c>
      <c r="E583" s="54" t="s">
        <v>76</v>
      </c>
      <c r="F583" s="55">
        <v>20000</v>
      </c>
      <c r="G583" s="55">
        <v>32.5</v>
      </c>
      <c r="H583" s="55">
        <f t="shared" si="19"/>
        <v>650000</v>
      </c>
    </row>
    <row r="584" spans="1:8" x14ac:dyDescent="0.35">
      <c r="A584" s="53">
        <f t="shared" si="18"/>
        <v>44743</v>
      </c>
      <c r="B584" s="53">
        <v>44747</v>
      </c>
      <c r="C584" s="54" t="s">
        <v>78</v>
      </c>
      <c r="D584" s="54" t="s">
        <v>27</v>
      </c>
      <c r="E584" s="54" t="s">
        <v>76</v>
      </c>
      <c r="F584" s="55">
        <v>20000</v>
      </c>
      <c r="G584" s="55">
        <v>32.5</v>
      </c>
      <c r="H584" s="55">
        <f t="shared" si="19"/>
        <v>650000</v>
      </c>
    </row>
    <row r="585" spans="1:8" x14ac:dyDescent="0.35">
      <c r="A585" s="53">
        <f t="shared" si="18"/>
        <v>44743</v>
      </c>
      <c r="B585" s="53">
        <v>44747</v>
      </c>
      <c r="C585" s="54" t="s">
        <v>78</v>
      </c>
      <c r="D585" s="54" t="s">
        <v>27</v>
      </c>
      <c r="E585" s="54" t="s">
        <v>76</v>
      </c>
      <c r="F585" s="55">
        <v>20000</v>
      </c>
      <c r="G585" s="55">
        <v>32.5</v>
      </c>
      <c r="H585" s="55">
        <f t="shared" si="19"/>
        <v>650000</v>
      </c>
    </row>
    <row r="586" spans="1:8" x14ac:dyDescent="0.35">
      <c r="A586" s="53">
        <f t="shared" si="18"/>
        <v>44743</v>
      </c>
      <c r="B586" s="53">
        <v>44747</v>
      </c>
      <c r="C586" s="54" t="s">
        <v>78</v>
      </c>
      <c r="D586" s="54" t="s">
        <v>27</v>
      </c>
      <c r="E586" s="54" t="s">
        <v>77</v>
      </c>
      <c r="F586" s="55">
        <v>80000</v>
      </c>
      <c r="G586" s="55">
        <v>32</v>
      </c>
      <c r="H586" s="55">
        <f t="shared" si="19"/>
        <v>2560000</v>
      </c>
    </row>
    <row r="587" spans="1:8" x14ac:dyDescent="0.35">
      <c r="A587" s="53">
        <f t="shared" si="18"/>
        <v>44743</v>
      </c>
      <c r="B587" s="53">
        <v>44747</v>
      </c>
      <c r="C587" s="54" t="s">
        <v>78</v>
      </c>
      <c r="D587" s="54" t="s">
        <v>27</v>
      </c>
      <c r="E587" s="54" t="s">
        <v>76</v>
      </c>
      <c r="F587" s="55">
        <v>20000</v>
      </c>
      <c r="G587" s="55">
        <v>32.5</v>
      </c>
      <c r="H587" s="55">
        <f t="shared" si="19"/>
        <v>650000</v>
      </c>
    </row>
    <row r="588" spans="1:8" x14ac:dyDescent="0.35">
      <c r="A588" s="53">
        <f t="shared" si="18"/>
        <v>44743</v>
      </c>
      <c r="B588" s="53">
        <v>44747</v>
      </c>
      <c r="C588" s="54" t="s">
        <v>78</v>
      </c>
      <c r="D588" s="54" t="s">
        <v>27</v>
      </c>
      <c r="E588" s="54" t="s">
        <v>76</v>
      </c>
      <c r="F588" s="55">
        <v>20000</v>
      </c>
      <c r="G588" s="55">
        <v>32.5</v>
      </c>
      <c r="H588" s="55">
        <f t="shared" si="19"/>
        <v>650000</v>
      </c>
    </row>
    <row r="589" spans="1:8" x14ac:dyDescent="0.35">
      <c r="A589" s="53">
        <f t="shared" si="18"/>
        <v>44743</v>
      </c>
      <c r="B589" s="53">
        <v>44748</v>
      </c>
      <c r="C589" s="54" t="s">
        <v>78</v>
      </c>
      <c r="D589" s="54" t="s">
        <v>27</v>
      </c>
      <c r="E589" s="54" t="s">
        <v>76</v>
      </c>
      <c r="F589" s="55">
        <v>10000</v>
      </c>
      <c r="G589" s="55">
        <v>33.75</v>
      </c>
      <c r="H589" s="55">
        <f t="shared" si="19"/>
        <v>337500</v>
      </c>
    </row>
    <row r="590" spans="1:8" x14ac:dyDescent="0.35">
      <c r="A590" s="53">
        <f t="shared" si="18"/>
        <v>44743</v>
      </c>
      <c r="B590" s="53">
        <v>44748</v>
      </c>
      <c r="C590" s="54" t="s">
        <v>78</v>
      </c>
      <c r="D590" s="54" t="s">
        <v>27</v>
      </c>
      <c r="E590" s="54" t="s">
        <v>76</v>
      </c>
      <c r="F590" s="55">
        <v>10000</v>
      </c>
      <c r="G590" s="55">
        <v>33.75</v>
      </c>
      <c r="H590" s="55">
        <f t="shared" si="19"/>
        <v>337500</v>
      </c>
    </row>
    <row r="591" spans="1:8" x14ac:dyDescent="0.35">
      <c r="A591" s="53">
        <f t="shared" si="18"/>
        <v>44743</v>
      </c>
      <c r="B591" s="53">
        <v>44748</v>
      </c>
      <c r="C591" s="54" t="s">
        <v>78</v>
      </c>
      <c r="D591" s="54" t="s">
        <v>27</v>
      </c>
      <c r="E591" s="54" t="s">
        <v>76</v>
      </c>
      <c r="F591" s="55">
        <v>10000</v>
      </c>
      <c r="G591" s="55">
        <v>33.75</v>
      </c>
      <c r="H591" s="55">
        <f t="shared" si="19"/>
        <v>337500</v>
      </c>
    </row>
    <row r="592" spans="1:8" x14ac:dyDescent="0.35">
      <c r="A592" s="53">
        <f t="shared" si="18"/>
        <v>44743</v>
      </c>
      <c r="B592" s="53">
        <v>44748</v>
      </c>
      <c r="C592" s="54" t="s">
        <v>78</v>
      </c>
      <c r="D592" s="54" t="s">
        <v>27</v>
      </c>
      <c r="E592" s="54" t="s">
        <v>77</v>
      </c>
      <c r="F592" s="55">
        <v>10000</v>
      </c>
      <c r="G592" s="55">
        <v>33</v>
      </c>
      <c r="H592" s="55">
        <f t="shared" si="19"/>
        <v>330000</v>
      </c>
    </row>
    <row r="593" spans="1:8" x14ac:dyDescent="0.35">
      <c r="A593" s="53">
        <f t="shared" si="18"/>
        <v>44896</v>
      </c>
      <c r="B593" s="53">
        <v>44915</v>
      </c>
      <c r="C593" s="54" t="s">
        <v>78</v>
      </c>
      <c r="D593" s="54" t="s">
        <v>25</v>
      </c>
      <c r="E593" s="54" t="s">
        <v>77</v>
      </c>
      <c r="F593" s="55">
        <v>145000</v>
      </c>
      <c r="G593" s="55">
        <v>55</v>
      </c>
      <c r="H593" s="55">
        <f t="shared" si="19"/>
        <v>7975000</v>
      </c>
    </row>
    <row r="594" spans="1:8" x14ac:dyDescent="0.35">
      <c r="A594" s="53">
        <f t="shared" si="18"/>
        <v>44896</v>
      </c>
      <c r="B594" s="53">
        <v>44915</v>
      </c>
      <c r="C594" s="54" t="s">
        <v>78</v>
      </c>
      <c r="D594" s="54" t="s">
        <v>25</v>
      </c>
      <c r="E594" s="54" t="s">
        <v>77</v>
      </c>
      <c r="F594" s="55">
        <v>145000</v>
      </c>
      <c r="G594" s="55">
        <v>57.17</v>
      </c>
      <c r="H594" s="55">
        <f t="shared" si="19"/>
        <v>8289650</v>
      </c>
    </row>
    <row r="595" spans="1:8" x14ac:dyDescent="0.35">
      <c r="A595" s="53">
        <f t="shared" si="18"/>
        <v>44896</v>
      </c>
      <c r="B595" s="53">
        <v>44915</v>
      </c>
      <c r="C595" s="54" t="s">
        <v>78</v>
      </c>
      <c r="D595" s="54" t="s">
        <v>25</v>
      </c>
      <c r="E595" s="54" t="s">
        <v>76</v>
      </c>
      <c r="F595" s="55">
        <v>20000</v>
      </c>
      <c r="G595" s="55">
        <v>55.81</v>
      </c>
      <c r="H595" s="55">
        <f t="shared" si="19"/>
        <v>1116200</v>
      </c>
    </row>
    <row r="596" spans="1:8" x14ac:dyDescent="0.35">
      <c r="A596" s="53">
        <f t="shared" si="18"/>
        <v>44896</v>
      </c>
      <c r="B596" s="53">
        <v>44916</v>
      </c>
      <c r="C596" s="54" t="s">
        <v>78</v>
      </c>
      <c r="D596" s="54" t="s">
        <v>25</v>
      </c>
      <c r="E596" s="54" t="s">
        <v>77</v>
      </c>
      <c r="F596" s="55">
        <v>302000</v>
      </c>
      <c r="G596" s="55">
        <v>57</v>
      </c>
      <c r="H596" s="55">
        <f t="shared" si="19"/>
        <v>17214000</v>
      </c>
    </row>
    <row r="597" spans="1:8" x14ac:dyDescent="0.35">
      <c r="A597" s="53">
        <f t="shared" si="18"/>
        <v>44896</v>
      </c>
      <c r="B597" s="53">
        <v>44916</v>
      </c>
      <c r="C597" s="54" t="s">
        <v>78</v>
      </c>
      <c r="D597" s="54" t="s">
        <v>25</v>
      </c>
      <c r="E597" s="54" t="s">
        <v>76</v>
      </c>
      <c r="F597" s="55">
        <v>420000</v>
      </c>
      <c r="G597" s="55">
        <v>59.62</v>
      </c>
      <c r="H597" s="55">
        <f t="shared" si="19"/>
        <v>25040400</v>
      </c>
    </row>
    <row r="598" spans="1:8" x14ac:dyDescent="0.35">
      <c r="A598" s="53">
        <f t="shared" si="18"/>
        <v>44896</v>
      </c>
      <c r="B598" s="53">
        <v>44916</v>
      </c>
      <c r="C598" s="54" t="s">
        <v>78</v>
      </c>
      <c r="D598" s="54" t="s">
        <v>25</v>
      </c>
      <c r="E598" s="54" t="s">
        <v>77</v>
      </c>
      <c r="F598" s="55">
        <v>151000</v>
      </c>
      <c r="G598" s="55">
        <v>57.7</v>
      </c>
      <c r="H598" s="55">
        <f t="shared" si="19"/>
        <v>8712700</v>
      </c>
    </row>
    <row r="599" spans="1:8" x14ac:dyDescent="0.35">
      <c r="A599" s="53">
        <f t="shared" si="18"/>
        <v>44896</v>
      </c>
      <c r="B599" s="53">
        <v>44917</v>
      </c>
      <c r="C599" s="54" t="s">
        <v>78</v>
      </c>
      <c r="D599" s="54" t="s">
        <v>25</v>
      </c>
      <c r="E599" s="54" t="s">
        <v>77</v>
      </c>
      <c r="F599" s="55">
        <v>20000</v>
      </c>
      <c r="G599" s="55">
        <v>57.75</v>
      </c>
      <c r="H599" s="55">
        <f t="shared" si="19"/>
        <v>1155000</v>
      </c>
    </row>
    <row r="600" spans="1:8" x14ac:dyDescent="0.35">
      <c r="A600" s="53">
        <f t="shared" si="18"/>
        <v>44896</v>
      </c>
      <c r="B600" s="53">
        <v>44917</v>
      </c>
      <c r="C600" s="54" t="s">
        <v>78</v>
      </c>
      <c r="D600" s="54" t="s">
        <v>25</v>
      </c>
      <c r="E600" s="54" t="s">
        <v>77</v>
      </c>
      <c r="F600" s="55">
        <v>20000</v>
      </c>
      <c r="G600" s="55">
        <v>57.75</v>
      </c>
      <c r="H600" s="55">
        <f t="shared" si="19"/>
        <v>1155000</v>
      </c>
    </row>
    <row r="601" spans="1:8" x14ac:dyDescent="0.35">
      <c r="A601" s="53">
        <f t="shared" si="18"/>
        <v>44896</v>
      </c>
      <c r="B601" s="53">
        <v>44918</v>
      </c>
      <c r="C601" s="54" t="s">
        <v>78</v>
      </c>
      <c r="D601" s="54" t="s">
        <v>25</v>
      </c>
      <c r="E601" s="54" t="s">
        <v>76</v>
      </c>
      <c r="F601" s="55">
        <v>105000</v>
      </c>
      <c r="G601" s="55">
        <v>58</v>
      </c>
      <c r="H601" s="55">
        <f t="shared" si="19"/>
        <v>6090000</v>
      </c>
    </row>
    <row r="602" spans="1:8" x14ac:dyDescent="0.35">
      <c r="A602" s="53">
        <f t="shared" si="18"/>
        <v>44896</v>
      </c>
      <c r="B602" s="53">
        <v>44918</v>
      </c>
      <c r="C602" s="54" t="s">
        <v>78</v>
      </c>
      <c r="D602" s="54" t="s">
        <v>25</v>
      </c>
      <c r="E602" s="54" t="s">
        <v>77</v>
      </c>
      <c r="F602" s="55">
        <v>18000</v>
      </c>
      <c r="G602" s="55">
        <v>57</v>
      </c>
      <c r="H602" s="55">
        <f t="shared" si="19"/>
        <v>1026000</v>
      </c>
    </row>
    <row r="603" spans="1:8" x14ac:dyDescent="0.35">
      <c r="A603" s="53">
        <f t="shared" si="18"/>
        <v>44896</v>
      </c>
      <c r="B603" s="53">
        <v>44918</v>
      </c>
      <c r="C603" s="54" t="s">
        <v>78</v>
      </c>
      <c r="D603" s="54" t="s">
        <v>25</v>
      </c>
      <c r="E603" s="54" t="s">
        <v>77</v>
      </c>
      <c r="F603" s="55">
        <v>9000</v>
      </c>
      <c r="G603" s="55">
        <v>57</v>
      </c>
      <c r="H603" s="55">
        <f t="shared" si="19"/>
        <v>513000</v>
      </c>
    </row>
    <row r="604" spans="1:8" x14ac:dyDescent="0.35">
      <c r="A604" s="53">
        <f t="shared" si="18"/>
        <v>44682</v>
      </c>
      <c r="B604" s="53">
        <v>44700</v>
      </c>
      <c r="C604" s="54" t="s">
        <v>78</v>
      </c>
      <c r="D604" s="54" t="s">
        <v>27</v>
      </c>
      <c r="E604" s="54" t="s">
        <v>76</v>
      </c>
      <c r="F604" s="55">
        <v>20000</v>
      </c>
      <c r="G604" s="55">
        <v>29.75</v>
      </c>
      <c r="H604" s="55">
        <f t="shared" si="19"/>
        <v>595000</v>
      </c>
    </row>
    <row r="605" spans="1:8" x14ac:dyDescent="0.35">
      <c r="A605" s="53">
        <f t="shared" si="18"/>
        <v>44682</v>
      </c>
      <c r="B605" s="53">
        <v>44700</v>
      </c>
      <c r="C605" s="54" t="s">
        <v>78</v>
      </c>
      <c r="D605" s="54" t="s">
        <v>27</v>
      </c>
      <c r="E605" s="54" t="s">
        <v>76</v>
      </c>
      <c r="F605" s="55">
        <v>20000</v>
      </c>
      <c r="G605" s="55">
        <v>29.75</v>
      </c>
      <c r="H605" s="55">
        <f t="shared" si="19"/>
        <v>595000</v>
      </c>
    </row>
    <row r="606" spans="1:8" x14ac:dyDescent="0.35">
      <c r="A606" s="53">
        <f t="shared" si="18"/>
        <v>44682</v>
      </c>
      <c r="B606" s="53">
        <v>44700</v>
      </c>
      <c r="C606" s="54" t="s">
        <v>78</v>
      </c>
      <c r="D606" s="54" t="s">
        <v>27</v>
      </c>
      <c r="E606" s="54" t="s">
        <v>76</v>
      </c>
      <c r="F606" s="55">
        <v>20000</v>
      </c>
      <c r="G606" s="55">
        <v>29.75</v>
      </c>
      <c r="H606" s="55">
        <f t="shared" si="19"/>
        <v>595000</v>
      </c>
    </row>
    <row r="607" spans="1:8" x14ac:dyDescent="0.35">
      <c r="A607" s="53">
        <f t="shared" si="18"/>
        <v>44682</v>
      </c>
      <c r="B607" s="53">
        <v>44701</v>
      </c>
      <c r="C607" s="54" t="s">
        <v>78</v>
      </c>
      <c r="D607" s="54" t="s">
        <v>27</v>
      </c>
      <c r="E607" s="54" t="s">
        <v>76</v>
      </c>
      <c r="F607" s="55">
        <v>60000</v>
      </c>
      <c r="G607" s="55">
        <v>29.25</v>
      </c>
      <c r="H607" s="55">
        <f t="shared" si="19"/>
        <v>1755000</v>
      </c>
    </row>
    <row r="608" spans="1:8" x14ac:dyDescent="0.35">
      <c r="A608" s="53">
        <f t="shared" si="18"/>
        <v>44682</v>
      </c>
      <c r="B608" s="53">
        <v>44701</v>
      </c>
      <c r="C608" s="54" t="s">
        <v>78</v>
      </c>
      <c r="D608" s="54" t="s">
        <v>27</v>
      </c>
      <c r="E608" s="54" t="s">
        <v>76</v>
      </c>
      <c r="F608" s="55">
        <v>60000</v>
      </c>
      <c r="G608" s="55">
        <v>29.25</v>
      </c>
      <c r="H608" s="55">
        <f t="shared" si="19"/>
        <v>1755000</v>
      </c>
    </row>
    <row r="609" spans="1:8" x14ac:dyDescent="0.35">
      <c r="A609" s="53">
        <f t="shared" si="18"/>
        <v>44682</v>
      </c>
      <c r="B609" s="53">
        <v>44704</v>
      </c>
      <c r="C609" s="54" t="s">
        <v>78</v>
      </c>
      <c r="D609" s="54" t="s">
        <v>27</v>
      </c>
      <c r="E609" s="54" t="s">
        <v>77</v>
      </c>
      <c r="F609" s="55">
        <v>15000</v>
      </c>
      <c r="G609" s="55">
        <v>29.5</v>
      </c>
      <c r="H609" s="55">
        <f t="shared" si="19"/>
        <v>442500</v>
      </c>
    </row>
    <row r="610" spans="1:8" x14ac:dyDescent="0.35">
      <c r="A610" s="53">
        <f t="shared" si="18"/>
        <v>44682</v>
      </c>
      <c r="B610" s="53">
        <v>44704</v>
      </c>
      <c r="C610" s="54" t="s">
        <v>78</v>
      </c>
      <c r="D610" s="54" t="s">
        <v>27</v>
      </c>
      <c r="E610" s="54" t="s">
        <v>77</v>
      </c>
      <c r="F610" s="55">
        <v>30000</v>
      </c>
      <c r="G610" s="55">
        <v>29.5</v>
      </c>
      <c r="H610" s="55">
        <f t="shared" si="19"/>
        <v>885000</v>
      </c>
    </row>
    <row r="611" spans="1:8" x14ac:dyDescent="0.35">
      <c r="A611" s="53">
        <f t="shared" si="18"/>
        <v>44682</v>
      </c>
      <c r="B611" s="53">
        <v>44705</v>
      </c>
      <c r="C611" s="54" t="s">
        <v>78</v>
      </c>
      <c r="D611" s="54" t="s">
        <v>27</v>
      </c>
      <c r="E611" s="54" t="s">
        <v>76</v>
      </c>
      <c r="F611" s="55">
        <v>20000</v>
      </c>
      <c r="G611" s="55">
        <v>32.75</v>
      </c>
      <c r="H611" s="55">
        <f t="shared" si="19"/>
        <v>655000</v>
      </c>
    </row>
    <row r="612" spans="1:8" x14ac:dyDescent="0.35">
      <c r="A612" s="53">
        <f t="shared" si="18"/>
        <v>44682</v>
      </c>
      <c r="B612" s="53">
        <v>44705</v>
      </c>
      <c r="C612" s="54" t="s">
        <v>78</v>
      </c>
      <c r="D612" s="54" t="s">
        <v>27</v>
      </c>
      <c r="E612" s="54" t="s">
        <v>77</v>
      </c>
      <c r="F612" s="55">
        <v>40000</v>
      </c>
      <c r="G612" s="55">
        <v>31.31</v>
      </c>
      <c r="H612" s="55">
        <f t="shared" si="19"/>
        <v>1252400</v>
      </c>
    </row>
    <row r="613" spans="1:8" x14ac:dyDescent="0.35">
      <c r="A613" s="53">
        <f t="shared" si="18"/>
        <v>44682</v>
      </c>
      <c r="B613" s="53">
        <v>44705</v>
      </c>
      <c r="C613" s="54" t="s">
        <v>78</v>
      </c>
      <c r="D613" s="54" t="s">
        <v>27</v>
      </c>
      <c r="E613" s="54" t="s">
        <v>76</v>
      </c>
      <c r="F613" s="55">
        <v>20000</v>
      </c>
      <c r="G613" s="55">
        <v>32.75</v>
      </c>
      <c r="H613" s="55">
        <f t="shared" si="19"/>
        <v>655000</v>
      </c>
    </row>
    <row r="614" spans="1:8" x14ac:dyDescent="0.35">
      <c r="A614" s="53">
        <f t="shared" si="18"/>
        <v>44682</v>
      </c>
      <c r="B614" s="53">
        <v>44705</v>
      </c>
      <c r="C614" s="54" t="s">
        <v>78</v>
      </c>
      <c r="D614" s="54" t="s">
        <v>27</v>
      </c>
      <c r="E614" s="54" t="s">
        <v>76</v>
      </c>
      <c r="F614" s="55">
        <v>20000</v>
      </c>
      <c r="G614" s="55">
        <v>32.75</v>
      </c>
      <c r="H614" s="55">
        <f t="shared" si="19"/>
        <v>655000</v>
      </c>
    </row>
    <row r="615" spans="1:8" x14ac:dyDescent="0.35">
      <c r="A615" s="53">
        <f t="shared" si="18"/>
        <v>44682</v>
      </c>
      <c r="B615" s="53">
        <v>44705</v>
      </c>
      <c r="C615" s="54" t="s">
        <v>78</v>
      </c>
      <c r="D615" s="54" t="s">
        <v>27</v>
      </c>
      <c r="E615" s="54" t="s">
        <v>76</v>
      </c>
      <c r="F615" s="55">
        <v>20000</v>
      </c>
      <c r="G615" s="55">
        <v>32.75</v>
      </c>
      <c r="H615" s="55">
        <f t="shared" si="19"/>
        <v>655000</v>
      </c>
    </row>
    <row r="616" spans="1:8" x14ac:dyDescent="0.35">
      <c r="A616" s="53">
        <f t="shared" si="18"/>
        <v>44682</v>
      </c>
      <c r="B616" s="53">
        <v>44705</v>
      </c>
      <c r="C616" s="54" t="s">
        <v>78</v>
      </c>
      <c r="D616" s="54" t="s">
        <v>27</v>
      </c>
      <c r="E616" s="54" t="s">
        <v>77</v>
      </c>
      <c r="F616" s="55">
        <v>80000</v>
      </c>
      <c r="G616" s="55">
        <v>32.4</v>
      </c>
      <c r="H616" s="55">
        <f t="shared" si="19"/>
        <v>2592000</v>
      </c>
    </row>
    <row r="617" spans="1:8" x14ac:dyDescent="0.35">
      <c r="A617" s="53">
        <f t="shared" si="18"/>
        <v>44682</v>
      </c>
      <c r="B617" s="53">
        <v>44706</v>
      </c>
      <c r="C617" s="54" t="s">
        <v>78</v>
      </c>
      <c r="D617" s="54" t="s">
        <v>27</v>
      </c>
      <c r="E617" s="54" t="s">
        <v>77</v>
      </c>
      <c r="F617" s="55">
        <v>36000</v>
      </c>
      <c r="G617" s="55">
        <v>32.590000000000003</v>
      </c>
      <c r="H617" s="55">
        <f t="shared" si="19"/>
        <v>1173240.0000000002</v>
      </c>
    </row>
    <row r="618" spans="1:8" x14ac:dyDescent="0.35">
      <c r="A618" s="53">
        <f t="shared" si="18"/>
        <v>44682</v>
      </c>
      <c r="B618" s="53">
        <v>44706</v>
      </c>
      <c r="C618" s="54" t="s">
        <v>78</v>
      </c>
      <c r="D618" s="54" t="s">
        <v>27</v>
      </c>
      <c r="E618" s="54" t="s">
        <v>76</v>
      </c>
      <c r="F618" s="55">
        <v>10000</v>
      </c>
      <c r="G618" s="55">
        <v>33.5</v>
      </c>
      <c r="H618" s="55">
        <f t="shared" si="19"/>
        <v>335000</v>
      </c>
    </row>
    <row r="619" spans="1:8" x14ac:dyDescent="0.35">
      <c r="A619" s="53">
        <f t="shared" si="18"/>
        <v>44682</v>
      </c>
      <c r="B619" s="53">
        <v>44706</v>
      </c>
      <c r="C619" s="54" t="s">
        <v>78</v>
      </c>
      <c r="D619" s="54" t="s">
        <v>27</v>
      </c>
      <c r="E619" s="54" t="s">
        <v>76</v>
      </c>
      <c r="F619" s="55">
        <v>5000</v>
      </c>
      <c r="G619" s="55">
        <v>33.5</v>
      </c>
      <c r="H619" s="55">
        <f t="shared" si="19"/>
        <v>167500</v>
      </c>
    </row>
    <row r="620" spans="1:8" x14ac:dyDescent="0.35">
      <c r="A620" s="53">
        <f t="shared" si="18"/>
        <v>44682</v>
      </c>
      <c r="B620" s="53">
        <v>44706</v>
      </c>
      <c r="C620" s="54" t="s">
        <v>78</v>
      </c>
      <c r="D620" s="54" t="s">
        <v>27</v>
      </c>
      <c r="E620" s="54" t="s">
        <v>77</v>
      </c>
      <c r="F620" s="55">
        <v>72000</v>
      </c>
      <c r="G620" s="55">
        <v>33</v>
      </c>
      <c r="H620" s="55">
        <f t="shared" si="19"/>
        <v>2376000</v>
      </c>
    </row>
    <row r="621" spans="1:8" x14ac:dyDescent="0.35">
      <c r="A621" s="53">
        <f t="shared" si="18"/>
        <v>44805</v>
      </c>
      <c r="B621" s="53">
        <v>44809</v>
      </c>
      <c r="C621" s="54" t="s">
        <v>78</v>
      </c>
      <c r="D621" s="54" t="s">
        <v>27</v>
      </c>
      <c r="E621" s="54" t="s">
        <v>77</v>
      </c>
      <c r="F621" s="55">
        <v>10000</v>
      </c>
      <c r="G621" s="55">
        <v>33.4</v>
      </c>
      <c r="H621" s="55">
        <f t="shared" si="19"/>
        <v>334000</v>
      </c>
    </row>
    <row r="622" spans="1:8" x14ac:dyDescent="0.35">
      <c r="A622" s="53">
        <f t="shared" si="18"/>
        <v>44805</v>
      </c>
      <c r="B622" s="53">
        <v>44810</v>
      </c>
      <c r="C622" s="54" t="s">
        <v>78</v>
      </c>
      <c r="D622" s="54" t="s">
        <v>27</v>
      </c>
      <c r="E622" s="54" t="s">
        <v>76</v>
      </c>
      <c r="F622" s="55">
        <v>10000</v>
      </c>
      <c r="G622" s="55">
        <v>33.5</v>
      </c>
      <c r="H622" s="55">
        <f t="shared" si="19"/>
        <v>335000</v>
      </c>
    </row>
    <row r="623" spans="1:8" x14ac:dyDescent="0.35">
      <c r="A623" s="53">
        <f t="shared" si="18"/>
        <v>44805</v>
      </c>
      <c r="B623" s="53">
        <v>44810</v>
      </c>
      <c r="C623" s="54" t="s">
        <v>78</v>
      </c>
      <c r="D623" s="54" t="s">
        <v>27</v>
      </c>
      <c r="E623" s="54" t="s">
        <v>77</v>
      </c>
      <c r="F623" s="55">
        <v>27000</v>
      </c>
      <c r="G623" s="55">
        <v>33.44</v>
      </c>
      <c r="H623" s="55">
        <f t="shared" si="19"/>
        <v>902879.99999999988</v>
      </c>
    </row>
    <row r="624" spans="1:8" x14ac:dyDescent="0.35">
      <c r="A624" s="53">
        <f t="shared" si="18"/>
        <v>44805</v>
      </c>
      <c r="B624" s="53">
        <v>44810</v>
      </c>
      <c r="C624" s="54" t="s">
        <v>78</v>
      </c>
      <c r="D624" s="54" t="s">
        <v>27</v>
      </c>
      <c r="E624" s="54" t="s">
        <v>77</v>
      </c>
      <c r="F624" s="55">
        <v>54000</v>
      </c>
      <c r="G624" s="55">
        <v>33.4</v>
      </c>
      <c r="H624" s="55">
        <f t="shared" si="19"/>
        <v>1803600</v>
      </c>
    </row>
    <row r="625" spans="1:8" x14ac:dyDescent="0.35">
      <c r="A625" s="53">
        <f t="shared" si="18"/>
        <v>44805</v>
      </c>
      <c r="B625" s="53">
        <v>44810</v>
      </c>
      <c r="C625" s="54" t="s">
        <v>78</v>
      </c>
      <c r="D625" s="54" t="s">
        <v>27</v>
      </c>
      <c r="E625" s="54" t="s">
        <v>76</v>
      </c>
      <c r="F625" s="55">
        <v>5000</v>
      </c>
      <c r="G625" s="55">
        <v>33.5</v>
      </c>
      <c r="H625" s="55">
        <f t="shared" si="19"/>
        <v>167500</v>
      </c>
    </row>
    <row r="626" spans="1:8" x14ac:dyDescent="0.35">
      <c r="A626" s="53">
        <f t="shared" si="18"/>
        <v>44805</v>
      </c>
      <c r="B626" s="53">
        <v>44812</v>
      </c>
      <c r="C626" s="54" t="s">
        <v>78</v>
      </c>
      <c r="D626" s="54" t="s">
        <v>27</v>
      </c>
      <c r="E626" s="54" t="s">
        <v>77</v>
      </c>
      <c r="F626" s="55">
        <v>10000</v>
      </c>
      <c r="G626" s="55">
        <v>33.5</v>
      </c>
      <c r="H626" s="55">
        <f t="shared" si="19"/>
        <v>335000</v>
      </c>
    </row>
    <row r="627" spans="1:8" x14ac:dyDescent="0.35">
      <c r="A627" s="53">
        <f t="shared" si="18"/>
        <v>44805</v>
      </c>
      <c r="B627" s="53">
        <v>44812</v>
      </c>
      <c r="C627" s="54" t="s">
        <v>78</v>
      </c>
      <c r="D627" s="54" t="s">
        <v>27</v>
      </c>
      <c r="E627" s="54" t="s">
        <v>77</v>
      </c>
      <c r="F627" s="55">
        <v>20000</v>
      </c>
      <c r="G627" s="55">
        <v>33.5</v>
      </c>
      <c r="H627" s="55">
        <f t="shared" si="19"/>
        <v>670000</v>
      </c>
    </row>
    <row r="628" spans="1:8" x14ac:dyDescent="0.35">
      <c r="A628" s="53">
        <f t="shared" si="18"/>
        <v>44805</v>
      </c>
      <c r="B628" s="53">
        <v>44813</v>
      </c>
      <c r="C628" s="54" t="s">
        <v>78</v>
      </c>
      <c r="D628" s="54" t="s">
        <v>27</v>
      </c>
      <c r="E628" s="54" t="s">
        <v>76</v>
      </c>
      <c r="F628" s="55">
        <v>20000</v>
      </c>
      <c r="G628" s="55">
        <v>33.6</v>
      </c>
      <c r="H628" s="55">
        <f t="shared" si="19"/>
        <v>672000</v>
      </c>
    </row>
    <row r="629" spans="1:8" x14ac:dyDescent="0.35">
      <c r="A629" s="53">
        <f t="shared" si="18"/>
        <v>44805</v>
      </c>
      <c r="B629" s="53">
        <v>44813</v>
      </c>
      <c r="C629" s="54" t="s">
        <v>78</v>
      </c>
      <c r="D629" s="54" t="s">
        <v>27</v>
      </c>
      <c r="E629" s="54" t="s">
        <v>76</v>
      </c>
      <c r="F629" s="55">
        <v>20000</v>
      </c>
      <c r="G629" s="55">
        <v>33.6</v>
      </c>
      <c r="H629" s="55">
        <f t="shared" si="19"/>
        <v>672000</v>
      </c>
    </row>
    <row r="630" spans="1:8" x14ac:dyDescent="0.35">
      <c r="A630" s="53">
        <f t="shared" si="18"/>
        <v>44805</v>
      </c>
      <c r="B630" s="53">
        <v>44813</v>
      </c>
      <c r="C630" s="54" t="s">
        <v>78</v>
      </c>
      <c r="D630" s="54" t="s">
        <v>27</v>
      </c>
      <c r="E630" s="54" t="s">
        <v>77</v>
      </c>
      <c r="F630" s="55">
        <v>45000</v>
      </c>
      <c r="G630" s="55">
        <v>33.54</v>
      </c>
      <c r="H630" s="55">
        <f t="shared" si="19"/>
        <v>1509300</v>
      </c>
    </row>
    <row r="631" spans="1:8" x14ac:dyDescent="0.35">
      <c r="A631" s="53">
        <f t="shared" si="18"/>
        <v>44713</v>
      </c>
      <c r="B631" s="53">
        <v>44719</v>
      </c>
      <c r="C631" s="54" t="s">
        <v>78</v>
      </c>
      <c r="D631" s="54" t="s">
        <v>26</v>
      </c>
      <c r="E631" s="54" t="s">
        <v>77</v>
      </c>
      <c r="F631" s="55">
        <v>10000</v>
      </c>
      <c r="G631" s="55">
        <v>39.950000000000003</v>
      </c>
      <c r="H631" s="55">
        <f t="shared" si="19"/>
        <v>399500</v>
      </c>
    </row>
    <row r="632" spans="1:8" x14ac:dyDescent="0.35">
      <c r="A632" s="53">
        <f t="shared" si="18"/>
        <v>44713</v>
      </c>
      <c r="B632" s="53">
        <v>44719</v>
      </c>
      <c r="C632" s="54" t="s">
        <v>78</v>
      </c>
      <c r="D632" s="54" t="s">
        <v>26</v>
      </c>
      <c r="E632" s="54" t="s">
        <v>77</v>
      </c>
      <c r="F632" s="55">
        <v>5000</v>
      </c>
      <c r="G632" s="55">
        <v>39.950000000000003</v>
      </c>
      <c r="H632" s="55">
        <f t="shared" si="19"/>
        <v>199750</v>
      </c>
    </row>
    <row r="633" spans="1:8" x14ac:dyDescent="0.35">
      <c r="A633" s="53">
        <f t="shared" si="18"/>
        <v>44713</v>
      </c>
      <c r="B633" s="53">
        <v>44721</v>
      </c>
      <c r="C633" s="54" t="s">
        <v>78</v>
      </c>
      <c r="D633" s="54" t="s">
        <v>26</v>
      </c>
      <c r="E633" s="54" t="s">
        <v>76</v>
      </c>
      <c r="F633" s="55">
        <v>120000</v>
      </c>
      <c r="G633" s="55">
        <v>39.9</v>
      </c>
      <c r="H633" s="55">
        <f t="shared" si="19"/>
        <v>4788000</v>
      </c>
    </row>
    <row r="634" spans="1:8" x14ac:dyDescent="0.35">
      <c r="A634" s="53">
        <f t="shared" si="18"/>
        <v>44713</v>
      </c>
      <c r="B634" s="53">
        <v>44721</v>
      </c>
      <c r="C634" s="54" t="s">
        <v>78</v>
      </c>
      <c r="D634" s="54" t="s">
        <v>26</v>
      </c>
      <c r="E634" s="54" t="s">
        <v>76</v>
      </c>
      <c r="F634" s="55">
        <v>90000</v>
      </c>
      <c r="G634" s="55">
        <v>39.9</v>
      </c>
      <c r="H634" s="55">
        <f t="shared" si="19"/>
        <v>3591000</v>
      </c>
    </row>
    <row r="635" spans="1:8" x14ac:dyDescent="0.35">
      <c r="A635" s="53">
        <f t="shared" si="18"/>
        <v>44713</v>
      </c>
      <c r="B635" s="53">
        <v>44721</v>
      </c>
      <c r="C635" s="54" t="s">
        <v>78</v>
      </c>
      <c r="D635" s="54" t="s">
        <v>26</v>
      </c>
      <c r="E635" s="54" t="s">
        <v>76</v>
      </c>
      <c r="F635" s="55">
        <v>30000</v>
      </c>
      <c r="G635" s="55">
        <v>39.9</v>
      </c>
      <c r="H635" s="55">
        <f t="shared" si="19"/>
        <v>1197000</v>
      </c>
    </row>
    <row r="636" spans="1:8" x14ac:dyDescent="0.35">
      <c r="A636" s="53">
        <f t="shared" si="18"/>
        <v>44713</v>
      </c>
      <c r="B636" s="53">
        <v>44721</v>
      </c>
      <c r="C636" s="54" t="s">
        <v>78</v>
      </c>
      <c r="D636" s="54" t="s">
        <v>26</v>
      </c>
      <c r="E636" s="54" t="s">
        <v>76</v>
      </c>
      <c r="F636" s="55">
        <v>120000</v>
      </c>
      <c r="G636" s="55">
        <v>39.9</v>
      </c>
      <c r="H636" s="55">
        <f t="shared" si="19"/>
        <v>4788000</v>
      </c>
    </row>
    <row r="637" spans="1:8" x14ac:dyDescent="0.35">
      <c r="A637" s="53">
        <f t="shared" si="18"/>
        <v>44713</v>
      </c>
      <c r="B637" s="53">
        <v>44721</v>
      </c>
      <c r="C637" s="54" t="s">
        <v>78</v>
      </c>
      <c r="D637" s="54" t="s">
        <v>26</v>
      </c>
      <c r="E637" s="54" t="s">
        <v>76</v>
      </c>
      <c r="F637" s="55">
        <v>80000</v>
      </c>
      <c r="G637" s="55">
        <v>39.9</v>
      </c>
      <c r="H637" s="55">
        <f t="shared" si="19"/>
        <v>3192000</v>
      </c>
    </row>
    <row r="638" spans="1:8" x14ac:dyDescent="0.35">
      <c r="A638" s="53">
        <f t="shared" si="18"/>
        <v>44805</v>
      </c>
      <c r="B638" s="53">
        <v>44833</v>
      </c>
      <c r="C638" s="54" t="s">
        <v>78</v>
      </c>
      <c r="D638" s="54" t="s">
        <v>25</v>
      </c>
      <c r="E638" s="54" t="s">
        <v>76</v>
      </c>
      <c r="F638" s="55">
        <v>100000</v>
      </c>
      <c r="G638" s="55">
        <v>63.5</v>
      </c>
      <c r="H638" s="55">
        <f t="shared" si="19"/>
        <v>6350000</v>
      </c>
    </row>
    <row r="639" spans="1:8" x14ac:dyDescent="0.35">
      <c r="A639" s="53">
        <f t="shared" si="18"/>
        <v>44805</v>
      </c>
      <c r="B639" s="53">
        <v>44833</v>
      </c>
      <c r="C639" s="54" t="s">
        <v>78</v>
      </c>
      <c r="D639" s="54" t="s">
        <v>25</v>
      </c>
      <c r="E639" s="54" t="s">
        <v>77</v>
      </c>
      <c r="F639" s="55">
        <v>254000</v>
      </c>
      <c r="G639" s="55">
        <v>63</v>
      </c>
      <c r="H639" s="55">
        <f t="shared" si="19"/>
        <v>16002000</v>
      </c>
    </row>
    <row r="640" spans="1:8" x14ac:dyDescent="0.35">
      <c r="A640" s="53">
        <f t="shared" si="18"/>
        <v>44805</v>
      </c>
      <c r="B640" s="53">
        <v>44834</v>
      </c>
      <c r="C640" s="54" t="s">
        <v>78</v>
      </c>
      <c r="D640" s="54" t="s">
        <v>25</v>
      </c>
      <c r="E640" s="54" t="s">
        <v>77</v>
      </c>
      <c r="F640" s="55">
        <v>286000</v>
      </c>
      <c r="G640" s="55">
        <v>64.25</v>
      </c>
      <c r="H640" s="55">
        <f t="shared" si="19"/>
        <v>18375500</v>
      </c>
    </row>
    <row r="641" spans="1:8" x14ac:dyDescent="0.35">
      <c r="A641" s="53">
        <f t="shared" si="18"/>
        <v>44805</v>
      </c>
      <c r="B641" s="53">
        <v>44834</v>
      </c>
      <c r="C641" s="54" t="s">
        <v>78</v>
      </c>
      <c r="D641" s="54" t="s">
        <v>25</v>
      </c>
      <c r="E641" s="54" t="s">
        <v>76</v>
      </c>
      <c r="F641" s="55">
        <v>80000</v>
      </c>
      <c r="G641" s="55">
        <v>64.849999999999994</v>
      </c>
      <c r="H641" s="55">
        <f t="shared" si="19"/>
        <v>5188000</v>
      </c>
    </row>
    <row r="642" spans="1:8" x14ac:dyDescent="0.35">
      <c r="A642" s="53">
        <f t="shared" ref="A642:A705" si="20">EOMONTH(B642,-1)+1</f>
        <v>44835</v>
      </c>
      <c r="B642" s="53">
        <v>44837</v>
      </c>
      <c r="C642" s="54" t="s">
        <v>78</v>
      </c>
      <c r="D642" s="54" t="s">
        <v>25</v>
      </c>
      <c r="E642" s="54" t="s">
        <v>76</v>
      </c>
      <c r="F642" s="55">
        <v>130000</v>
      </c>
      <c r="G642" s="55">
        <v>65</v>
      </c>
      <c r="H642" s="55">
        <f t="shared" si="19"/>
        <v>8450000</v>
      </c>
    </row>
    <row r="643" spans="1:8" x14ac:dyDescent="0.35">
      <c r="A643" s="53">
        <f t="shared" si="20"/>
        <v>44835</v>
      </c>
      <c r="B643" s="53">
        <v>44838</v>
      </c>
      <c r="C643" s="54" t="s">
        <v>78</v>
      </c>
      <c r="D643" s="54" t="s">
        <v>25</v>
      </c>
      <c r="E643" s="54" t="s">
        <v>76</v>
      </c>
      <c r="F643" s="55">
        <v>250000</v>
      </c>
      <c r="G643" s="55">
        <v>65.75</v>
      </c>
      <c r="H643" s="55">
        <f t="shared" ref="H643:H706" si="21">+G643*F643</f>
        <v>16437500</v>
      </c>
    </row>
    <row r="644" spans="1:8" x14ac:dyDescent="0.35">
      <c r="A644" s="53">
        <f t="shared" si="20"/>
        <v>44835</v>
      </c>
      <c r="B644" s="53">
        <v>44838</v>
      </c>
      <c r="C644" s="54" t="s">
        <v>78</v>
      </c>
      <c r="D644" s="54" t="s">
        <v>25</v>
      </c>
      <c r="E644" s="54" t="s">
        <v>77</v>
      </c>
      <c r="F644" s="55">
        <v>60000</v>
      </c>
      <c r="G644" s="55">
        <v>65</v>
      </c>
      <c r="H644" s="55">
        <f t="shared" si="21"/>
        <v>3900000</v>
      </c>
    </row>
    <row r="645" spans="1:8" x14ac:dyDescent="0.35">
      <c r="A645" s="53">
        <f t="shared" si="20"/>
        <v>44835</v>
      </c>
      <c r="B645" s="53">
        <v>44839</v>
      </c>
      <c r="C645" s="54" t="s">
        <v>78</v>
      </c>
      <c r="D645" s="54" t="s">
        <v>25</v>
      </c>
      <c r="E645" s="54" t="s">
        <v>77</v>
      </c>
      <c r="F645" s="55">
        <v>10000</v>
      </c>
      <c r="G645" s="55">
        <v>67</v>
      </c>
      <c r="H645" s="55">
        <f t="shared" si="21"/>
        <v>670000</v>
      </c>
    </row>
    <row r="646" spans="1:8" x14ac:dyDescent="0.35">
      <c r="A646" s="53">
        <f t="shared" si="20"/>
        <v>44835</v>
      </c>
      <c r="B646" s="53">
        <v>44839</v>
      </c>
      <c r="C646" s="54" t="s">
        <v>78</v>
      </c>
      <c r="D646" s="54" t="s">
        <v>25</v>
      </c>
      <c r="E646" s="54" t="s">
        <v>76</v>
      </c>
      <c r="F646" s="55">
        <v>100000</v>
      </c>
      <c r="G646" s="55">
        <v>67.400000000000006</v>
      </c>
      <c r="H646" s="55">
        <f t="shared" si="21"/>
        <v>6740000.0000000009</v>
      </c>
    </row>
    <row r="647" spans="1:8" x14ac:dyDescent="0.35">
      <c r="A647" s="53">
        <f t="shared" si="20"/>
        <v>44835</v>
      </c>
      <c r="B647" s="53">
        <v>44840</v>
      </c>
      <c r="C647" s="54" t="s">
        <v>78</v>
      </c>
      <c r="D647" s="54" t="s">
        <v>25</v>
      </c>
      <c r="E647" s="54" t="s">
        <v>76</v>
      </c>
      <c r="F647" s="55">
        <v>120000</v>
      </c>
      <c r="G647" s="55">
        <v>68.75</v>
      </c>
      <c r="H647" s="55">
        <f t="shared" si="21"/>
        <v>8250000</v>
      </c>
    </row>
    <row r="648" spans="1:8" x14ac:dyDescent="0.35">
      <c r="A648" s="53">
        <f t="shared" si="20"/>
        <v>44835</v>
      </c>
      <c r="B648" s="53">
        <v>44852</v>
      </c>
      <c r="C648" s="54" t="s">
        <v>78</v>
      </c>
      <c r="D648" s="54" t="s">
        <v>25</v>
      </c>
      <c r="E648" s="54" t="s">
        <v>76</v>
      </c>
      <c r="F648" s="55">
        <v>195000</v>
      </c>
      <c r="G648" s="55">
        <v>66.010000000000005</v>
      </c>
      <c r="H648" s="55">
        <f t="shared" si="21"/>
        <v>12871950.000000002</v>
      </c>
    </row>
    <row r="649" spans="1:8" x14ac:dyDescent="0.35">
      <c r="A649" s="53">
        <f t="shared" si="20"/>
        <v>44835</v>
      </c>
      <c r="B649" s="53">
        <v>44852</v>
      </c>
      <c r="C649" s="54" t="s">
        <v>78</v>
      </c>
      <c r="D649" s="54" t="s">
        <v>25</v>
      </c>
      <c r="E649" s="54" t="s">
        <v>77</v>
      </c>
      <c r="F649" s="55">
        <v>41000</v>
      </c>
      <c r="G649" s="55">
        <v>64.98</v>
      </c>
      <c r="H649" s="55">
        <f t="shared" si="21"/>
        <v>2664180</v>
      </c>
    </row>
    <row r="650" spans="1:8" x14ac:dyDescent="0.35">
      <c r="A650" s="53">
        <f t="shared" si="20"/>
        <v>44835</v>
      </c>
      <c r="B650" s="53">
        <v>44852</v>
      </c>
      <c r="C650" s="54" t="s">
        <v>78</v>
      </c>
      <c r="D650" s="54" t="s">
        <v>25</v>
      </c>
      <c r="E650" s="54" t="s">
        <v>77</v>
      </c>
      <c r="F650" s="55">
        <v>82000</v>
      </c>
      <c r="G650" s="55">
        <v>65.099999999999994</v>
      </c>
      <c r="H650" s="55">
        <f t="shared" si="21"/>
        <v>5338199.9999999991</v>
      </c>
    </row>
    <row r="651" spans="1:8" x14ac:dyDescent="0.35">
      <c r="A651" s="53">
        <f t="shared" si="20"/>
        <v>44835</v>
      </c>
      <c r="B651" s="53">
        <v>44853</v>
      </c>
      <c r="C651" s="54" t="s">
        <v>78</v>
      </c>
      <c r="D651" s="54" t="s">
        <v>25</v>
      </c>
      <c r="E651" s="54" t="s">
        <v>76</v>
      </c>
      <c r="F651" s="55">
        <v>120000</v>
      </c>
      <c r="G651" s="55">
        <v>65.44</v>
      </c>
      <c r="H651" s="55">
        <f t="shared" si="21"/>
        <v>7852800</v>
      </c>
    </row>
    <row r="652" spans="1:8" x14ac:dyDescent="0.35">
      <c r="A652" s="53">
        <f t="shared" si="20"/>
        <v>44835</v>
      </c>
      <c r="B652" s="53">
        <v>44853</v>
      </c>
      <c r="C652" s="54" t="s">
        <v>78</v>
      </c>
      <c r="D652" s="54" t="s">
        <v>25</v>
      </c>
      <c r="E652" s="54" t="s">
        <v>77</v>
      </c>
      <c r="F652" s="55">
        <v>60000</v>
      </c>
      <c r="G652" s="55">
        <v>64.92</v>
      </c>
      <c r="H652" s="55">
        <f t="shared" si="21"/>
        <v>3895200</v>
      </c>
    </row>
    <row r="653" spans="1:8" x14ac:dyDescent="0.35">
      <c r="A653" s="53">
        <f t="shared" si="20"/>
        <v>44835</v>
      </c>
      <c r="B653" s="53">
        <v>44853</v>
      </c>
      <c r="C653" s="54" t="s">
        <v>78</v>
      </c>
      <c r="D653" s="54" t="s">
        <v>25</v>
      </c>
      <c r="E653" s="54" t="s">
        <v>77</v>
      </c>
      <c r="F653" s="55">
        <v>120000</v>
      </c>
      <c r="G653" s="55">
        <v>64.400000000000006</v>
      </c>
      <c r="H653" s="55">
        <f t="shared" si="21"/>
        <v>7728000.0000000009</v>
      </c>
    </row>
    <row r="654" spans="1:8" x14ac:dyDescent="0.35">
      <c r="A654" s="53">
        <f t="shared" si="20"/>
        <v>44835</v>
      </c>
      <c r="B654" s="53">
        <v>44854</v>
      </c>
      <c r="C654" s="54" t="s">
        <v>78</v>
      </c>
      <c r="D654" s="54" t="s">
        <v>25</v>
      </c>
      <c r="E654" s="54" t="s">
        <v>77</v>
      </c>
      <c r="F654" s="55">
        <v>21000</v>
      </c>
      <c r="G654" s="55">
        <v>64.25</v>
      </c>
      <c r="H654" s="55">
        <f t="shared" si="21"/>
        <v>1349250</v>
      </c>
    </row>
    <row r="655" spans="1:8" x14ac:dyDescent="0.35">
      <c r="A655" s="53">
        <f t="shared" si="20"/>
        <v>44835</v>
      </c>
      <c r="B655" s="53">
        <v>44854</v>
      </c>
      <c r="C655" s="54" t="s">
        <v>78</v>
      </c>
      <c r="D655" s="54" t="s">
        <v>25</v>
      </c>
      <c r="E655" s="54" t="s">
        <v>76</v>
      </c>
      <c r="F655" s="55">
        <v>150000</v>
      </c>
      <c r="G655" s="55">
        <v>65.353300000000004</v>
      </c>
      <c r="H655" s="55">
        <f t="shared" si="21"/>
        <v>9802995</v>
      </c>
    </row>
    <row r="656" spans="1:8" x14ac:dyDescent="0.35">
      <c r="A656" s="53">
        <f t="shared" si="20"/>
        <v>44835</v>
      </c>
      <c r="B656" s="53">
        <v>44854</v>
      </c>
      <c r="C656" s="54" t="s">
        <v>78</v>
      </c>
      <c r="D656" s="54" t="s">
        <v>25</v>
      </c>
      <c r="E656" s="54" t="s">
        <v>77</v>
      </c>
      <c r="F656" s="55">
        <v>42000</v>
      </c>
      <c r="G656" s="55">
        <v>64.25</v>
      </c>
      <c r="H656" s="55">
        <f t="shared" si="21"/>
        <v>2698500</v>
      </c>
    </row>
    <row r="657" spans="1:8" x14ac:dyDescent="0.35">
      <c r="A657" s="53">
        <f t="shared" si="20"/>
        <v>44835</v>
      </c>
      <c r="B657" s="53">
        <v>44855</v>
      </c>
      <c r="C657" s="54" t="s">
        <v>78</v>
      </c>
      <c r="D657" s="54" t="s">
        <v>25</v>
      </c>
      <c r="E657" s="54" t="s">
        <v>77</v>
      </c>
      <c r="F657" s="55">
        <v>46000</v>
      </c>
      <c r="G657" s="55">
        <v>64.97</v>
      </c>
      <c r="H657" s="55">
        <f t="shared" si="21"/>
        <v>2988620</v>
      </c>
    </row>
    <row r="658" spans="1:8" x14ac:dyDescent="0.35">
      <c r="A658" s="53">
        <f t="shared" si="20"/>
        <v>44835</v>
      </c>
      <c r="B658" s="53">
        <v>44855</v>
      </c>
      <c r="C658" s="54" t="s">
        <v>78</v>
      </c>
      <c r="D658" s="54" t="s">
        <v>25</v>
      </c>
      <c r="E658" s="54" t="s">
        <v>77</v>
      </c>
      <c r="F658" s="55">
        <v>92000</v>
      </c>
      <c r="G658" s="55">
        <v>65.25</v>
      </c>
      <c r="H658" s="55">
        <f t="shared" si="21"/>
        <v>6003000</v>
      </c>
    </row>
    <row r="659" spans="1:8" x14ac:dyDescent="0.35">
      <c r="A659" s="53">
        <f t="shared" si="20"/>
        <v>44835</v>
      </c>
      <c r="B659" s="53">
        <v>44855</v>
      </c>
      <c r="C659" s="54" t="s">
        <v>78</v>
      </c>
      <c r="D659" s="54" t="s">
        <v>25</v>
      </c>
      <c r="E659" s="54" t="s">
        <v>76</v>
      </c>
      <c r="F659" s="55">
        <v>96000</v>
      </c>
      <c r="G659" s="55">
        <v>65.94</v>
      </c>
      <c r="H659" s="55">
        <f t="shared" si="21"/>
        <v>6330240</v>
      </c>
    </row>
    <row r="660" spans="1:8" x14ac:dyDescent="0.35">
      <c r="A660" s="53">
        <f t="shared" si="20"/>
        <v>44835</v>
      </c>
      <c r="B660" s="53">
        <v>44858</v>
      </c>
      <c r="C660" s="54" t="s">
        <v>78</v>
      </c>
      <c r="D660" s="54" t="s">
        <v>25</v>
      </c>
      <c r="E660" s="54" t="s">
        <v>77</v>
      </c>
      <c r="F660" s="55">
        <v>24000</v>
      </c>
      <c r="G660" s="55">
        <v>65.23</v>
      </c>
      <c r="H660" s="55">
        <f t="shared" si="21"/>
        <v>1565520</v>
      </c>
    </row>
    <row r="661" spans="1:8" x14ac:dyDescent="0.35">
      <c r="A661" s="53">
        <f t="shared" si="20"/>
        <v>44835</v>
      </c>
      <c r="B661" s="53">
        <v>44858</v>
      </c>
      <c r="C661" s="54" t="s">
        <v>78</v>
      </c>
      <c r="D661" s="54" t="s">
        <v>25</v>
      </c>
      <c r="E661" s="54" t="s">
        <v>77</v>
      </c>
      <c r="F661" s="55">
        <v>48000</v>
      </c>
      <c r="G661" s="55">
        <v>65.25</v>
      </c>
      <c r="H661" s="55">
        <f t="shared" si="21"/>
        <v>3132000</v>
      </c>
    </row>
    <row r="662" spans="1:8" x14ac:dyDescent="0.35">
      <c r="A662" s="53">
        <f t="shared" si="20"/>
        <v>44743</v>
      </c>
      <c r="B662" s="53">
        <v>44757</v>
      </c>
      <c r="C662" s="54" t="s">
        <v>78</v>
      </c>
      <c r="D662" s="54" t="s">
        <v>25</v>
      </c>
      <c r="E662" s="54" t="s">
        <v>77</v>
      </c>
      <c r="F662" s="55">
        <v>50000</v>
      </c>
      <c r="G662" s="55">
        <v>51</v>
      </c>
      <c r="H662" s="55">
        <f t="shared" si="21"/>
        <v>2550000</v>
      </c>
    </row>
    <row r="663" spans="1:8" x14ac:dyDescent="0.35">
      <c r="A663" s="53">
        <f t="shared" si="20"/>
        <v>44743</v>
      </c>
      <c r="B663" s="53">
        <v>44760</v>
      </c>
      <c r="C663" s="54" t="s">
        <v>78</v>
      </c>
      <c r="D663" s="54" t="s">
        <v>25</v>
      </c>
      <c r="E663" s="54" t="s">
        <v>76</v>
      </c>
      <c r="F663" s="55">
        <v>75000</v>
      </c>
      <c r="G663" s="55">
        <v>52.75</v>
      </c>
      <c r="H663" s="55">
        <f t="shared" si="21"/>
        <v>3956250</v>
      </c>
    </row>
    <row r="664" spans="1:8" x14ac:dyDescent="0.35">
      <c r="A664" s="53">
        <f t="shared" si="20"/>
        <v>44743</v>
      </c>
      <c r="B664" s="53">
        <v>44760</v>
      </c>
      <c r="C664" s="54" t="s">
        <v>78</v>
      </c>
      <c r="D664" s="54" t="s">
        <v>25</v>
      </c>
      <c r="E664" s="54" t="s">
        <v>77</v>
      </c>
      <c r="F664" s="55">
        <v>30000</v>
      </c>
      <c r="G664" s="55">
        <v>51.25</v>
      </c>
      <c r="H664" s="55">
        <f t="shared" si="21"/>
        <v>1537500</v>
      </c>
    </row>
    <row r="665" spans="1:8" x14ac:dyDescent="0.35">
      <c r="A665" s="53">
        <f t="shared" si="20"/>
        <v>44743</v>
      </c>
      <c r="B665" s="53">
        <v>44760</v>
      </c>
      <c r="C665" s="54" t="s">
        <v>78</v>
      </c>
      <c r="D665" s="54" t="s">
        <v>25</v>
      </c>
      <c r="E665" s="54" t="s">
        <v>77</v>
      </c>
      <c r="F665" s="55">
        <v>15000</v>
      </c>
      <c r="G665" s="55">
        <v>51.25</v>
      </c>
      <c r="H665" s="55">
        <f t="shared" si="21"/>
        <v>768750</v>
      </c>
    </row>
    <row r="666" spans="1:8" x14ac:dyDescent="0.35">
      <c r="A666" s="53">
        <f t="shared" si="20"/>
        <v>44743</v>
      </c>
      <c r="B666" s="53">
        <v>44761</v>
      </c>
      <c r="C666" s="54" t="s">
        <v>78</v>
      </c>
      <c r="D666" s="54" t="s">
        <v>25</v>
      </c>
      <c r="E666" s="54" t="s">
        <v>76</v>
      </c>
      <c r="F666" s="55">
        <v>105000</v>
      </c>
      <c r="G666" s="55">
        <v>52.376600000000003</v>
      </c>
      <c r="H666" s="55">
        <f t="shared" si="21"/>
        <v>5499543</v>
      </c>
    </row>
    <row r="667" spans="1:8" x14ac:dyDescent="0.35">
      <c r="A667" s="53">
        <f t="shared" si="20"/>
        <v>44743</v>
      </c>
      <c r="B667" s="53">
        <v>44762</v>
      </c>
      <c r="C667" s="54" t="s">
        <v>78</v>
      </c>
      <c r="D667" s="54" t="s">
        <v>25</v>
      </c>
      <c r="E667" s="54" t="s">
        <v>76</v>
      </c>
      <c r="F667" s="55">
        <v>45000</v>
      </c>
      <c r="G667" s="55">
        <v>52</v>
      </c>
      <c r="H667" s="55">
        <f t="shared" si="21"/>
        <v>2340000</v>
      </c>
    </row>
    <row r="668" spans="1:8" x14ac:dyDescent="0.35">
      <c r="A668" s="53">
        <f t="shared" si="20"/>
        <v>44743</v>
      </c>
      <c r="B668" s="53">
        <v>44762</v>
      </c>
      <c r="C668" s="54" t="s">
        <v>78</v>
      </c>
      <c r="D668" s="54" t="s">
        <v>25</v>
      </c>
      <c r="E668" s="54" t="s">
        <v>77</v>
      </c>
      <c r="F668" s="55">
        <v>70000</v>
      </c>
      <c r="G668" s="55">
        <v>51</v>
      </c>
      <c r="H668" s="55">
        <f t="shared" si="21"/>
        <v>3570000</v>
      </c>
    </row>
    <row r="669" spans="1:8" x14ac:dyDescent="0.35">
      <c r="A669" s="53">
        <f t="shared" si="20"/>
        <v>44743</v>
      </c>
      <c r="B669" s="53">
        <v>44762</v>
      </c>
      <c r="C669" s="54" t="s">
        <v>78</v>
      </c>
      <c r="D669" s="54" t="s">
        <v>25</v>
      </c>
      <c r="E669" s="54" t="s">
        <v>77</v>
      </c>
      <c r="F669" s="55">
        <v>35000</v>
      </c>
      <c r="G669" s="55">
        <v>51.1</v>
      </c>
      <c r="H669" s="55">
        <f t="shared" si="21"/>
        <v>1788500</v>
      </c>
    </row>
    <row r="670" spans="1:8" x14ac:dyDescent="0.35">
      <c r="A670" s="53">
        <f t="shared" si="20"/>
        <v>44743</v>
      </c>
      <c r="B670" s="53">
        <v>44763</v>
      </c>
      <c r="C670" s="54" t="s">
        <v>78</v>
      </c>
      <c r="D670" s="54" t="s">
        <v>25</v>
      </c>
      <c r="E670" s="54" t="s">
        <v>77</v>
      </c>
      <c r="F670" s="55">
        <v>145000</v>
      </c>
      <c r="G670" s="55">
        <v>50.94</v>
      </c>
      <c r="H670" s="55">
        <f t="shared" si="21"/>
        <v>7386300</v>
      </c>
    </row>
    <row r="671" spans="1:8" x14ac:dyDescent="0.35">
      <c r="A671" s="53">
        <f t="shared" si="20"/>
        <v>44743</v>
      </c>
      <c r="B671" s="53">
        <v>44763</v>
      </c>
      <c r="C671" s="54" t="s">
        <v>78</v>
      </c>
      <c r="D671" s="54" t="s">
        <v>25</v>
      </c>
      <c r="E671" s="54" t="s">
        <v>76</v>
      </c>
      <c r="F671" s="55">
        <v>30000</v>
      </c>
      <c r="G671" s="55">
        <v>52</v>
      </c>
      <c r="H671" s="55">
        <f t="shared" si="21"/>
        <v>1560000</v>
      </c>
    </row>
    <row r="672" spans="1:8" x14ac:dyDescent="0.35">
      <c r="A672" s="53">
        <f t="shared" si="20"/>
        <v>44743</v>
      </c>
      <c r="B672" s="53">
        <v>44763</v>
      </c>
      <c r="C672" s="54" t="s">
        <v>78</v>
      </c>
      <c r="D672" s="54" t="s">
        <v>25</v>
      </c>
      <c r="E672" s="54" t="s">
        <v>77</v>
      </c>
      <c r="F672" s="55">
        <v>290000</v>
      </c>
      <c r="G672" s="55">
        <v>50.7</v>
      </c>
      <c r="H672" s="55">
        <f t="shared" si="21"/>
        <v>14703000</v>
      </c>
    </row>
    <row r="673" spans="1:8" x14ac:dyDescent="0.35">
      <c r="A673" s="53">
        <f t="shared" si="20"/>
        <v>44743</v>
      </c>
      <c r="B673" s="53">
        <v>44764</v>
      </c>
      <c r="C673" s="54" t="s">
        <v>78</v>
      </c>
      <c r="D673" s="54" t="s">
        <v>25</v>
      </c>
      <c r="E673" s="54" t="s">
        <v>76</v>
      </c>
      <c r="F673" s="55">
        <v>210000</v>
      </c>
      <c r="G673" s="55">
        <v>51.11</v>
      </c>
      <c r="H673" s="55">
        <f t="shared" si="21"/>
        <v>10733100</v>
      </c>
    </row>
    <row r="674" spans="1:8" x14ac:dyDescent="0.35">
      <c r="A674" s="53">
        <f t="shared" si="20"/>
        <v>44743</v>
      </c>
      <c r="B674" s="53">
        <v>44764</v>
      </c>
      <c r="C674" s="54" t="s">
        <v>78</v>
      </c>
      <c r="D674" s="54" t="s">
        <v>25</v>
      </c>
      <c r="E674" s="54" t="s">
        <v>77</v>
      </c>
      <c r="F674" s="55">
        <v>65000</v>
      </c>
      <c r="G674" s="55">
        <v>50.38</v>
      </c>
      <c r="H674" s="55">
        <f t="shared" si="21"/>
        <v>3274700</v>
      </c>
    </row>
    <row r="675" spans="1:8" x14ac:dyDescent="0.35">
      <c r="A675" s="53">
        <f t="shared" si="20"/>
        <v>44743</v>
      </c>
      <c r="B675" s="53">
        <v>44764</v>
      </c>
      <c r="C675" s="54" t="s">
        <v>78</v>
      </c>
      <c r="D675" s="54" t="s">
        <v>25</v>
      </c>
      <c r="E675" s="54" t="s">
        <v>77</v>
      </c>
      <c r="F675" s="55">
        <v>130000</v>
      </c>
      <c r="G675" s="55">
        <v>50</v>
      </c>
      <c r="H675" s="55">
        <f t="shared" si="21"/>
        <v>6500000</v>
      </c>
    </row>
    <row r="676" spans="1:8" x14ac:dyDescent="0.35">
      <c r="A676" s="53">
        <f t="shared" si="20"/>
        <v>44866</v>
      </c>
      <c r="B676" s="53">
        <v>44889</v>
      </c>
      <c r="C676" s="54" t="s">
        <v>78</v>
      </c>
      <c r="D676" s="54" t="s">
        <v>25</v>
      </c>
      <c r="E676" s="54" t="s">
        <v>76</v>
      </c>
      <c r="F676" s="55">
        <v>20000</v>
      </c>
      <c r="G676" s="55">
        <v>65.7</v>
      </c>
      <c r="H676" s="55">
        <f t="shared" si="21"/>
        <v>1314000</v>
      </c>
    </row>
    <row r="677" spans="1:8" x14ac:dyDescent="0.35">
      <c r="A677" s="53">
        <f t="shared" si="20"/>
        <v>44866</v>
      </c>
      <c r="B677" s="53">
        <v>44889</v>
      </c>
      <c r="C677" s="54" t="s">
        <v>78</v>
      </c>
      <c r="D677" s="54" t="s">
        <v>25</v>
      </c>
      <c r="E677" s="54" t="s">
        <v>77</v>
      </c>
      <c r="F677" s="55">
        <v>11000</v>
      </c>
      <c r="G677" s="55">
        <v>64.75</v>
      </c>
      <c r="H677" s="55">
        <f t="shared" si="21"/>
        <v>712250</v>
      </c>
    </row>
    <row r="678" spans="1:8" x14ac:dyDescent="0.35">
      <c r="A678" s="53">
        <f t="shared" si="20"/>
        <v>44866</v>
      </c>
      <c r="B678" s="53">
        <v>44890</v>
      </c>
      <c r="C678" s="54" t="s">
        <v>78</v>
      </c>
      <c r="D678" s="54" t="s">
        <v>25</v>
      </c>
      <c r="E678" s="54" t="s">
        <v>77</v>
      </c>
      <c r="F678" s="55">
        <v>11000</v>
      </c>
      <c r="G678" s="55">
        <v>64.5</v>
      </c>
      <c r="H678" s="55">
        <f t="shared" si="21"/>
        <v>709500</v>
      </c>
    </row>
    <row r="679" spans="1:8" x14ac:dyDescent="0.35">
      <c r="A679" s="53">
        <f t="shared" si="20"/>
        <v>44866</v>
      </c>
      <c r="B679" s="53">
        <v>44890</v>
      </c>
      <c r="C679" s="54" t="s">
        <v>78</v>
      </c>
      <c r="D679" s="54" t="s">
        <v>25</v>
      </c>
      <c r="E679" s="54" t="s">
        <v>77</v>
      </c>
      <c r="F679" s="55">
        <v>11000</v>
      </c>
      <c r="G679" s="55">
        <v>64.5</v>
      </c>
      <c r="H679" s="55">
        <f t="shared" si="21"/>
        <v>709500</v>
      </c>
    </row>
    <row r="680" spans="1:8" x14ac:dyDescent="0.35">
      <c r="A680" s="53">
        <f t="shared" si="20"/>
        <v>44866</v>
      </c>
      <c r="B680" s="53">
        <v>44893</v>
      </c>
      <c r="C680" s="54" t="s">
        <v>78</v>
      </c>
      <c r="D680" s="54" t="s">
        <v>25</v>
      </c>
      <c r="E680" s="54" t="s">
        <v>76</v>
      </c>
      <c r="F680" s="55">
        <v>40000</v>
      </c>
      <c r="G680" s="55">
        <v>65.5</v>
      </c>
      <c r="H680" s="55">
        <f t="shared" si="21"/>
        <v>2620000</v>
      </c>
    </row>
    <row r="681" spans="1:8" x14ac:dyDescent="0.35">
      <c r="A681" s="53">
        <f t="shared" si="20"/>
        <v>44866</v>
      </c>
      <c r="B681" s="53">
        <v>44894</v>
      </c>
      <c r="C681" s="54" t="s">
        <v>78</v>
      </c>
      <c r="D681" s="54" t="s">
        <v>25</v>
      </c>
      <c r="E681" s="54" t="s">
        <v>77</v>
      </c>
      <c r="F681" s="55">
        <v>16000</v>
      </c>
      <c r="G681" s="55">
        <v>64.5</v>
      </c>
      <c r="H681" s="55">
        <f t="shared" si="21"/>
        <v>1032000</v>
      </c>
    </row>
    <row r="682" spans="1:8" x14ac:dyDescent="0.35">
      <c r="A682" s="53">
        <f t="shared" si="20"/>
        <v>44866</v>
      </c>
      <c r="B682" s="53">
        <v>44894</v>
      </c>
      <c r="C682" s="54" t="s">
        <v>78</v>
      </c>
      <c r="D682" s="54" t="s">
        <v>25</v>
      </c>
      <c r="E682" s="54" t="s">
        <v>77</v>
      </c>
      <c r="F682" s="55">
        <v>16000</v>
      </c>
      <c r="G682" s="55">
        <v>64.5</v>
      </c>
      <c r="H682" s="55">
        <f t="shared" si="21"/>
        <v>1032000</v>
      </c>
    </row>
    <row r="683" spans="1:8" x14ac:dyDescent="0.35">
      <c r="A683" s="53">
        <f t="shared" si="20"/>
        <v>44866</v>
      </c>
      <c r="B683" s="53">
        <v>44894</v>
      </c>
      <c r="C683" s="54" t="s">
        <v>78</v>
      </c>
      <c r="D683" s="54" t="s">
        <v>25</v>
      </c>
      <c r="E683" s="54" t="s">
        <v>76</v>
      </c>
      <c r="F683" s="55">
        <v>140000</v>
      </c>
      <c r="G683" s="55">
        <v>65.41</v>
      </c>
      <c r="H683" s="55">
        <f t="shared" si="21"/>
        <v>9157400</v>
      </c>
    </row>
    <row r="684" spans="1:8" x14ac:dyDescent="0.35">
      <c r="A684" s="53">
        <f t="shared" si="20"/>
        <v>44866</v>
      </c>
      <c r="B684" s="53">
        <v>44895</v>
      </c>
      <c r="C684" s="54" t="s">
        <v>78</v>
      </c>
      <c r="D684" s="54" t="s">
        <v>25</v>
      </c>
      <c r="E684" s="54" t="s">
        <v>77</v>
      </c>
      <c r="F684" s="55">
        <v>83000</v>
      </c>
      <c r="G684" s="55">
        <v>65.08</v>
      </c>
      <c r="H684" s="55">
        <f t="shared" si="21"/>
        <v>5401640</v>
      </c>
    </row>
    <row r="685" spans="1:8" x14ac:dyDescent="0.35">
      <c r="A685" s="53">
        <f t="shared" si="20"/>
        <v>44896</v>
      </c>
      <c r="B685" s="53">
        <v>44896</v>
      </c>
      <c r="C685" s="54" t="s">
        <v>78</v>
      </c>
      <c r="D685" s="54" t="s">
        <v>25</v>
      </c>
      <c r="E685" s="54" t="s">
        <v>77</v>
      </c>
      <c r="F685" s="55">
        <v>40000</v>
      </c>
      <c r="G685" s="55">
        <v>65.150000000000006</v>
      </c>
      <c r="H685" s="55">
        <f t="shared" si="21"/>
        <v>2606000</v>
      </c>
    </row>
    <row r="686" spans="1:8" x14ac:dyDescent="0.35">
      <c r="A686" s="53">
        <f t="shared" si="20"/>
        <v>44896</v>
      </c>
      <c r="B686" s="53">
        <v>44896</v>
      </c>
      <c r="C686" s="54" t="s">
        <v>78</v>
      </c>
      <c r="D686" s="54" t="s">
        <v>25</v>
      </c>
      <c r="E686" s="54" t="s">
        <v>76</v>
      </c>
      <c r="F686" s="55">
        <v>30000</v>
      </c>
      <c r="G686" s="55">
        <v>65.5</v>
      </c>
      <c r="H686" s="55">
        <f t="shared" si="21"/>
        <v>1965000</v>
      </c>
    </row>
    <row r="687" spans="1:8" x14ac:dyDescent="0.35">
      <c r="A687" s="53">
        <f t="shared" si="20"/>
        <v>44896</v>
      </c>
      <c r="B687" s="53">
        <v>44896</v>
      </c>
      <c r="C687" s="54" t="s">
        <v>78</v>
      </c>
      <c r="D687" s="54" t="s">
        <v>25</v>
      </c>
      <c r="E687" s="54" t="s">
        <v>77</v>
      </c>
      <c r="F687" s="55">
        <v>80000</v>
      </c>
      <c r="G687" s="55">
        <v>65</v>
      </c>
      <c r="H687" s="55">
        <f t="shared" si="21"/>
        <v>5200000</v>
      </c>
    </row>
    <row r="688" spans="1:8" x14ac:dyDescent="0.35">
      <c r="A688" s="53">
        <f t="shared" si="20"/>
        <v>44927</v>
      </c>
      <c r="B688" s="53">
        <v>44929</v>
      </c>
      <c r="C688" s="54" t="s">
        <v>75</v>
      </c>
      <c r="D688" s="54" t="s">
        <v>25</v>
      </c>
      <c r="E688" s="54" t="s">
        <v>76</v>
      </c>
      <c r="F688" s="55">
        <v>60000</v>
      </c>
      <c r="G688" s="55">
        <v>52.25</v>
      </c>
      <c r="H688" s="55">
        <f t="shared" si="21"/>
        <v>3135000</v>
      </c>
    </row>
    <row r="689" spans="1:8" x14ac:dyDescent="0.35">
      <c r="A689" s="53">
        <f t="shared" si="20"/>
        <v>44927</v>
      </c>
      <c r="B689" s="53">
        <v>44930</v>
      </c>
      <c r="C689" s="54" t="s">
        <v>75</v>
      </c>
      <c r="D689" s="54" t="s">
        <v>25</v>
      </c>
      <c r="E689" s="54" t="s">
        <v>76</v>
      </c>
      <c r="F689" s="55">
        <v>170000</v>
      </c>
      <c r="G689" s="55">
        <v>51.63</v>
      </c>
      <c r="H689" s="55">
        <f t="shared" si="21"/>
        <v>8777100</v>
      </c>
    </row>
    <row r="690" spans="1:8" x14ac:dyDescent="0.35">
      <c r="A690" s="53">
        <f t="shared" si="20"/>
        <v>44927</v>
      </c>
      <c r="B690" s="53">
        <v>44930</v>
      </c>
      <c r="C690" s="54" t="s">
        <v>75</v>
      </c>
      <c r="D690" s="54" t="s">
        <v>25</v>
      </c>
      <c r="E690" s="54" t="s">
        <v>77</v>
      </c>
      <c r="F690" s="55">
        <v>10000</v>
      </c>
      <c r="G690" s="55">
        <v>55.25</v>
      </c>
      <c r="H690" s="55">
        <f t="shared" si="21"/>
        <v>552500</v>
      </c>
    </row>
    <row r="691" spans="1:8" x14ac:dyDescent="0.35">
      <c r="A691" s="53">
        <f t="shared" si="20"/>
        <v>44927</v>
      </c>
      <c r="B691" s="53">
        <v>44931</v>
      </c>
      <c r="C691" s="54" t="s">
        <v>75</v>
      </c>
      <c r="D691" s="54" t="s">
        <v>25</v>
      </c>
      <c r="E691" s="54" t="s">
        <v>77</v>
      </c>
      <c r="F691" s="55">
        <v>21000</v>
      </c>
      <c r="G691" s="55">
        <v>54.5</v>
      </c>
      <c r="H691" s="55">
        <f t="shared" si="21"/>
        <v>1144500</v>
      </c>
    </row>
    <row r="692" spans="1:8" x14ac:dyDescent="0.35">
      <c r="A692" s="53">
        <f t="shared" si="20"/>
        <v>44927</v>
      </c>
      <c r="B692" s="53">
        <v>44932</v>
      </c>
      <c r="C692" s="54" t="s">
        <v>75</v>
      </c>
      <c r="D692" s="54" t="s">
        <v>25</v>
      </c>
      <c r="E692" s="54" t="s">
        <v>76</v>
      </c>
      <c r="F692" s="55">
        <v>100000</v>
      </c>
      <c r="G692" s="55">
        <v>51.5</v>
      </c>
      <c r="H692" s="55">
        <f t="shared" si="21"/>
        <v>5150000</v>
      </c>
    </row>
    <row r="693" spans="1:8" x14ac:dyDescent="0.35">
      <c r="A693" s="53">
        <f t="shared" si="20"/>
        <v>44927</v>
      </c>
      <c r="B693" s="53">
        <v>44932</v>
      </c>
      <c r="C693" s="54" t="s">
        <v>75</v>
      </c>
      <c r="D693" s="54" t="s">
        <v>25</v>
      </c>
      <c r="E693" s="54" t="s">
        <v>77</v>
      </c>
      <c r="F693" s="55">
        <v>40000</v>
      </c>
      <c r="G693" s="55">
        <v>52.75</v>
      </c>
      <c r="H693" s="55">
        <f t="shared" si="21"/>
        <v>2110000</v>
      </c>
    </row>
    <row r="694" spans="1:8" x14ac:dyDescent="0.35">
      <c r="A694" s="53">
        <f t="shared" si="20"/>
        <v>44805</v>
      </c>
      <c r="B694" s="53">
        <v>44806</v>
      </c>
      <c r="C694" s="54" t="s">
        <v>78</v>
      </c>
      <c r="D694" s="54" t="s">
        <v>25</v>
      </c>
      <c r="E694" s="54" t="s">
        <v>76</v>
      </c>
      <c r="F694" s="55">
        <v>33000</v>
      </c>
      <c r="G694" s="55">
        <v>60.25</v>
      </c>
      <c r="H694" s="55">
        <f t="shared" si="21"/>
        <v>1988250</v>
      </c>
    </row>
    <row r="695" spans="1:8" x14ac:dyDescent="0.35">
      <c r="A695" s="53">
        <f t="shared" si="20"/>
        <v>44805</v>
      </c>
      <c r="B695" s="53">
        <v>44809</v>
      </c>
      <c r="C695" s="54" t="s">
        <v>78</v>
      </c>
      <c r="D695" s="54" t="s">
        <v>25</v>
      </c>
      <c r="E695" s="54" t="s">
        <v>77</v>
      </c>
      <c r="F695" s="55">
        <v>5000</v>
      </c>
      <c r="G695" s="55">
        <v>59.55</v>
      </c>
      <c r="H695" s="55">
        <f t="shared" si="21"/>
        <v>297750</v>
      </c>
    </row>
    <row r="696" spans="1:8" x14ac:dyDescent="0.35">
      <c r="A696" s="53">
        <f t="shared" si="20"/>
        <v>44805</v>
      </c>
      <c r="B696" s="53">
        <v>44809</v>
      </c>
      <c r="C696" s="54" t="s">
        <v>78</v>
      </c>
      <c r="D696" s="54" t="s">
        <v>25</v>
      </c>
      <c r="E696" s="54" t="s">
        <v>77</v>
      </c>
      <c r="F696" s="55">
        <v>10000</v>
      </c>
      <c r="G696" s="55">
        <v>59.55</v>
      </c>
      <c r="H696" s="55">
        <f t="shared" si="21"/>
        <v>595500</v>
      </c>
    </row>
    <row r="697" spans="1:8" x14ac:dyDescent="0.35">
      <c r="A697" s="53">
        <f t="shared" si="20"/>
        <v>44805</v>
      </c>
      <c r="B697" s="53">
        <v>44810</v>
      </c>
      <c r="C697" s="54" t="s">
        <v>78</v>
      </c>
      <c r="D697" s="54" t="s">
        <v>25</v>
      </c>
      <c r="E697" s="54" t="s">
        <v>77</v>
      </c>
      <c r="F697" s="55">
        <v>120000</v>
      </c>
      <c r="G697" s="55">
        <v>60</v>
      </c>
      <c r="H697" s="55">
        <f t="shared" si="21"/>
        <v>7200000</v>
      </c>
    </row>
    <row r="698" spans="1:8" x14ac:dyDescent="0.35">
      <c r="A698" s="53">
        <f t="shared" si="20"/>
        <v>44805</v>
      </c>
      <c r="B698" s="53">
        <v>44810</v>
      </c>
      <c r="C698" s="54" t="s">
        <v>78</v>
      </c>
      <c r="D698" s="54" t="s">
        <v>25</v>
      </c>
      <c r="E698" s="54" t="s">
        <v>77</v>
      </c>
      <c r="F698" s="55">
        <v>60000</v>
      </c>
      <c r="G698" s="55">
        <v>60</v>
      </c>
      <c r="H698" s="55">
        <f t="shared" si="21"/>
        <v>3600000</v>
      </c>
    </row>
    <row r="699" spans="1:8" x14ac:dyDescent="0.35">
      <c r="A699" s="53">
        <f t="shared" si="20"/>
        <v>44805</v>
      </c>
      <c r="B699" s="53">
        <v>44810</v>
      </c>
      <c r="C699" s="54" t="s">
        <v>78</v>
      </c>
      <c r="D699" s="54" t="s">
        <v>25</v>
      </c>
      <c r="E699" s="54" t="s">
        <v>76</v>
      </c>
      <c r="F699" s="55">
        <v>60000</v>
      </c>
      <c r="G699" s="55">
        <v>61.456600000000002</v>
      </c>
      <c r="H699" s="55">
        <f t="shared" si="21"/>
        <v>3687396</v>
      </c>
    </row>
    <row r="700" spans="1:8" x14ac:dyDescent="0.35">
      <c r="A700" s="53">
        <f t="shared" si="20"/>
        <v>44805</v>
      </c>
      <c r="B700" s="53">
        <v>44811</v>
      </c>
      <c r="C700" s="54" t="s">
        <v>78</v>
      </c>
      <c r="D700" s="54" t="s">
        <v>25</v>
      </c>
      <c r="E700" s="54" t="s">
        <v>76</v>
      </c>
      <c r="F700" s="55">
        <v>45000</v>
      </c>
      <c r="G700" s="55">
        <v>63</v>
      </c>
      <c r="H700" s="55">
        <f t="shared" si="21"/>
        <v>2835000</v>
      </c>
    </row>
    <row r="701" spans="1:8" x14ac:dyDescent="0.35">
      <c r="A701" s="53">
        <f t="shared" si="20"/>
        <v>44805</v>
      </c>
      <c r="B701" s="53">
        <v>44811</v>
      </c>
      <c r="C701" s="54" t="s">
        <v>78</v>
      </c>
      <c r="D701" s="54" t="s">
        <v>25</v>
      </c>
      <c r="E701" s="54" t="s">
        <v>77</v>
      </c>
      <c r="F701" s="55">
        <v>274000</v>
      </c>
      <c r="G701" s="55">
        <v>63.25</v>
      </c>
      <c r="H701" s="55">
        <f t="shared" si="21"/>
        <v>17330500</v>
      </c>
    </row>
    <row r="702" spans="1:8" x14ac:dyDescent="0.35">
      <c r="A702" s="53">
        <f t="shared" si="20"/>
        <v>44805</v>
      </c>
      <c r="B702" s="53">
        <v>44811</v>
      </c>
      <c r="C702" s="54" t="s">
        <v>78</v>
      </c>
      <c r="D702" s="54" t="s">
        <v>25</v>
      </c>
      <c r="E702" s="54" t="s">
        <v>77</v>
      </c>
      <c r="F702" s="55">
        <v>137000</v>
      </c>
      <c r="G702" s="55">
        <v>62.22</v>
      </c>
      <c r="H702" s="55">
        <f t="shared" si="21"/>
        <v>8524140</v>
      </c>
    </row>
    <row r="703" spans="1:8" x14ac:dyDescent="0.35">
      <c r="A703" s="53">
        <f t="shared" si="20"/>
        <v>44805</v>
      </c>
      <c r="B703" s="53">
        <v>44812</v>
      </c>
      <c r="C703" s="54" t="s">
        <v>78</v>
      </c>
      <c r="D703" s="54" t="s">
        <v>25</v>
      </c>
      <c r="E703" s="54" t="s">
        <v>76</v>
      </c>
      <c r="F703" s="55">
        <v>15000</v>
      </c>
      <c r="G703" s="55">
        <v>63.75</v>
      </c>
      <c r="H703" s="55">
        <f t="shared" si="21"/>
        <v>956250</v>
      </c>
    </row>
    <row r="704" spans="1:8" x14ac:dyDescent="0.35">
      <c r="A704" s="53">
        <f t="shared" si="20"/>
        <v>44743</v>
      </c>
      <c r="B704" s="53">
        <v>44767</v>
      </c>
      <c r="C704" s="54" t="s">
        <v>78</v>
      </c>
      <c r="D704" s="54" t="s">
        <v>25</v>
      </c>
      <c r="E704" s="54" t="s">
        <v>76</v>
      </c>
      <c r="F704" s="55">
        <v>150000</v>
      </c>
      <c r="G704" s="55">
        <v>51.2</v>
      </c>
      <c r="H704" s="55">
        <f t="shared" si="21"/>
        <v>7680000</v>
      </c>
    </row>
    <row r="705" spans="1:8" x14ac:dyDescent="0.35">
      <c r="A705" s="53">
        <f t="shared" si="20"/>
        <v>44743</v>
      </c>
      <c r="B705" s="53">
        <v>44767</v>
      </c>
      <c r="C705" s="54" t="s">
        <v>78</v>
      </c>
      <c r="D705" s="54" t="s">
        <v>25</v>
      </c>
      <c r="E705" s="54" t="s">
        <v>77</v>
      </c>
      <c r="F705" s="55">
        <v>30000</v>
      </c>
      <c r="G705" s="55">
        <v>50.25</v>
      </c>
      <c r="H705" s="55">
        <f t="shared" si="21"/>
        <v>1507500</v>
      </c>
    </row>
    <row r="706" spans="1:8" x14ac:dyDescent="0.35">
      <c r="A706" s="53">
        <f t="shared" ref="A706:A769" si="22">EOMONTH(B706,-1)+1</f>
        <v>44743</v>
      </c>
      <c r="B706" s="53">
        <v>44767</v>
      </c>
      <c r="C706" s="54" t="s">
        <v>78</v>
      </c>
      <c r="D706" s="54" t="s">
        <v>25</v>
      </c>
      <c r="E706" s="54" t="s">
        <v>77</v>
      </c>
      <c r="F706" s="55">
        <v>15000</v>
      </c>
      <c r="G706" s="55">
        <v>50.25</v>
      </c>
      <c r="H706" s="55">
        <f t="shared" si="21"/>
        <v>753750</v>
      </c>
    </row>
    <row r="707" spans="1:8" x14ac:dyDescent="0.35">
      <c r="A707" s="53">
        <f t="shared" si="22"/>
        <v>44743</v>
      </c>
      <c r="B707" s="53">
        <v>44768</v>
      </c>
      <c r="C707" s="54" t="s">
        <v>78</v>
      </c>
      <c r="D707" s="54" t="s">
        <v>25</v>
      </c>
      <c r="E707" s="54" t="s">
        <v>77</v>
      </c>
      <c r="F707" s="55">
        <v>50000</v>
      </c>
      <c r="G707" s="55">
        <v>50.5</v>
      </c>
      <c r="H707" s="55">
        <f t="shared" ref="H707:H770" si="23">+G707*F707</f>
        <v>2525000</v>
      </c>
    </row>
    <row r="708" spans="1:8" x14ac:dyDescent="0.35">
      <c r="A708" s="53">
        <f t="shared" si="22"/>
        <v>44743</v>
      </c>
      <c r="B708" s="53">
        <v>44768</v>
      </c>
      <c r="C708" s="54" t="s">
        <v>78</v>
      </c>
      <c r="D708" s="54" t="s">
        <v>25</v>
      </c>
      <c r="E708" s="54" t="s">
        <v>76</v>
      </c>
      <c r="F708" s="55">
        <v>60000</v>
      </c>
      <c r="G708" s="55">
        <v>51.5</v>
      </c>
      <c r="H708" s="55">
        <f t="shared" si="23"/>
        <v>3090000</v>
      </c>
    </row>
    <row r="709" spans="1:8" x14ac:dyDescent="0.35">
      <c r="A709" s="53">
        <f t="shared" si="22"/>
        <v>44743</v>
      </c>
      <c r="B709" s="53">
        <v>44768</v>
      </c>
      <c r="C709" s="54" t="s">
        <v>78</v>
      </c>
      <c r="D709" s="54" t="s">
        <v>25</v>
      </c>
      <c r="E709" s="54" t="s">
        <v>77</v>
      </c>
      <c r="F709" s="55">
        <v>100000</v>
      </c>
      <c r="G709" s="55">
        <v>50.5</v>
      </c>
      <c r="H709" s="55">
        <f t="shared" si="23"/>
        <v>5050000</v>
      </c>
    </row>
    <row r="710" spans="1:8" x14ac:dyDescent="0.35">
      <c r="A710" s="53">
        <f t="shared" si="22"/>
        <v>44743</v>
      </c>
      <c r="B710" s="53">
        <v>44769</v>
      </c>
      <c r="C710" s="54" t="s">
        <v>78</v>
      </c>
      <c r="D710" s="54" t="s">
        <v>25</v>
      </c>
      <c r="E710" s="54" t="s">
        <v>77</v>
      </c>
      <c r="F710" s="55">
        <v>40000</v>
      </c>
      <c r="G710" s="55">
        <v>50.87</v>
      </c>
      <c r="H710" s="55">
        <f t="shared" si="23"/>
        <v>2034800</v>
      </c>
    </row>
    <row r="711" spans="1:8" x14ac:dyDescent="0.35">
      <c r="A711" s="53">
        <f t="shared" si="22"/>
        <v>44743</v>
      </c>
      <c r="B711" s="53">
        <v>44769</v>
      </c>
      <c r="C711" s="54" t="s">
        <v>78</v>
      </c>
      <c r="D711" s="54" t="s">
        <v>25</v>
      </c>
      <c r="E711" s="54" t="s">
        <v>76</v>
      </c>
      <c r="F711" s="55">
        <v>120000</v>
      </c>
      <c r="G711" s="55">
        <v>51.706600000000002</v>
      </c>
      <c r="H711" s="55">
        <f t="shared" si="23"/>
        <v>6204792</v>
      </c>
    </row>
    <row r="712" spans="1:8" x14ac:dyDescent="0.35">
      <c r="A712" s="53">
        <f t="shared" si="22"/>
        <v>44743</v>
      </c>
      <c r="B712" s="53">
        <v>44769</v>
      </c>
      <c r="C712" s="54" t="s">
        <v>78</v>
      </c>
      <c r="D712" s="54" t="s">
        <v>25</v>
      </c>
      <c r="E712" s="54" t="s">
        <v>77</v>
      </c>
      <c r="F712" s="55">
        <v>80000</v>
      </c>
      <c r="G712" s="55">
        <v>50.75</v>
      </c>
      <c r="H712" s="55">
        <f t="shared" si="23"/>
        <v>4060000</v>
      </c>
    </row>
    <row r="713" spans="1:8" x14ac:dyDescent="0.35">
      <c r="A713" s="53">
        <f t="shared" si="22"/>
        <v>44743</v>
      </c>
      <c r="B713" s="53">
        <v>44770</v>
      </c>
      <c r="C713" s="54" t="s">
        <v>78</v>
      </c>
      <c r="D713" s="54" t="s">
        <v>25</v>
      </c>
      <c r="E713" s="54" t="s">
        <v>77</v>
      </c>
      <c r="F713" s="55">
        <v>132000</v>
      </c>
      <c r="G713" s="55">
        <v>51</v>
      </c>
      <c r="H713" s="55">
        <f t="shared" si="23"/>
        <v>6732000</v>
      </c>
    </row>
    <row r="714" spans="1:8" x14ac:dyDescent="0.35">
      <c r="A714" s="53">
        <f t="shared" si="22"/>
        <v>44743</v>
      </c>
      <c r="B714" s="53">
        <v>44770</v>
      </c>
      <c r="C714" s="54" t="s">
        <v>78</v>
      </c>
      <c r="D714" s="54" t="s">
        <v>25</v>
      </c>
      <c r="E714" s="54" t="s">
        <v>76</v>
      </c>
      <c r="F714" s="55">
        <v>30000</v>
      </c>
      <c r="G714" s="55">
        <v>52</v>
      </c>
      <c r="H714" s="55">
        <f t="shared" si="23"/>
        <v>1560000</v>
      </c>
    </row>
    <row r="715" spans="1:8" x14ac:dyDescent="0.35">
      <c r="A715" s="53">
        <f t="shared" si="22"/>
        <v>44743</v>
      </c>
      <c r="B715" s="53">
        <v>44770</v>
      </c>
      <c r="C715" s="54" t="s">
        <v>78</v>
      </c>
      <c r="D715" s="54" t="s">
        <v>25</v>
      </c>
      <c r="E715" s="54" t="s">
        <v>77</v>
      </c>
      <c r="F715" s="55">
        <v>66000</v>
      </c>
      <c r="G715" s="55">
        <v>51</v>
      </c>
      <c r="H715" s="55">
        <f t="shared" si="23"/>
        <v>3366000</v>
      </c>
    </row>
    <row r="716" spans="1:8" x14ac:dyDescent="0.35">
      <c r="A716" s="53">
        <f t="shared" si="22"/>
        <v>44743</v>
      </c>
      <c r="B716" s="53">
        <v>44771</v>
      </c>
      <c r="C716" s="54" t="s">
        <v>78</v>
      </c>
      <c r="D716" s="54" t="s">
        <v>25</v>
      </c>
      <c r="E716" s="54" t="s">
        <v>76</v>
      </c>
      <c r="F716" s="55">
        <v>60000</v>
      </c>
      <c r="G716" s="55">
        <v>52</v>
      </c>
      <c r="H716" s="55">
        <f t="shared" si="23"/>
        <v>3120000</v>
      </c>
    </row>
    <row r="717" spans="1:8" x14ac:dyDescent="0.35">
      <c r="A717" s="53">
        <f t="shared" si="22"/>
        <v>44743</v>
      </c>
      <c r="B717" s="53">
        <v>44771</v>
      </c>
      <c r="C717" s="54" t="s">
        <v>78</v>
      </c>
      <c r="D717" s="54" t="s">
        <v>25</v>
      </c>
      <c r="E717" s="54" t="s">
        <v>77</v>
      </c>
      <c r="F717" s="55">
        <v>136000</v>
      </c>
      <c r="G717" s="55">
        <v>51</v>
      </c>
      <c r="H717" s="55">
        <f t="shared" si="23"/>
        <v>6936000</v>
      </c>
    </row>
    <row r="718" spans="1:8" x14ac:dyDescent="0.35">
      <c r="A718" s="53">
        <f t="shared" si="22"/>
        <v>44743</v>
      </c>
      <c r="B718" s="53">
        <v>44771</v>
      </c>
      <c r="C718" s="54" t="s">
        <v>78</v>
      </c>
      <c r="D718" s="54" t="s">
        <v>25</v>
      </c>
      <c r="E718" s="54" t="s">
        <v>77</v>
      </c>
      <c r="F718" s="55">
        <v>68000</v>
      </c>
      <c r="G718" s="55">
        <v>51</v>
      </c>
      <c r="H718" s="55">
        <f t="shared" si="23"/>
        <v>3468000</v>
      </c>
    </row>
    <row r="719" spans="1:8" x14ac:dyDescent="0.35">
      <c r="A719" s="53">
        <f t="shared" si="22"/>
        <v>44774</v>
      </c>
      <c r="B719" s="53">
        <v>44774</v>
      </c>
      <c r="C719" s="54" t="s">
        <v>78</v>
      </c>
      <c r="D719" s="54" t="s">
        <v>25</v>
      </c>
      <c r="E719" s="54" t="s">
        <v>77</v>
      </c>
      <c r="F719" s="55">
        <v>20000</v>
      </c>
      <c r="G719" s="55">
        <v>51.1</v>
      </c>
      <c r="H719" s="55">
        <f t="shared" si="23"/>
        <v>1022000</v>
      </c>
    </row>
    <row r="720" spans="1:8" x14ac:dyDescent="0.35">
      <c r="A720" s="53">
        <f t="shared" si="22"/>
        <v>44774</v>
      </c>
      <c r="B720" s="53">
        <v>44774</v>
      </c>
      <c r="C720" s="54" t="s">
        <v>78</v>
      </c>
      <c r="D720" s="54" t="s">
        <v>25</v>
      </c>
      <c r="E720" s="54" t="s">
        <v>77</v>
      </c>
      <c r="F720" s="55">
        <v>10000</v>
      </c>
      <c r="G720" s="55">
        <v>51.1</v>
      </c>
      <c r="H720" s="55">
        <f t="shared" si="23"/>
        <v>511000</v>
      </c>
    </row>
    <row r="721" spans="1:8" x14ac:dyDescent="0.35">
      <c r="A721" s="53">
        <f t="shared" si="22"/>
        <v>44774</v>
      </c>
      <c r="B721" s="53">
        <v>44782</v>
      </c>
      <c r="C721" s="54" t="s">
        <v>78</v>
      </c>
      <c r="D721" s="54" t="s">
        <v>25</v>
      </c>
      <c r="E721" s="54" t="s">
        <v>77</v>
      </c>
      <c r="F721" s="55">
        <v>110000</v>
      </c>
      <c r="G721" s="55">
        <v>52.2</v>
      </c>
      <c r="H721" s="55">
        <f t="shared" si="23"/>
        <v>5742000</v>
      </c>
    </row>
    <row r="722" spans="1:8" x14ac:dyDescent="0.35">
      <c r="A722" s="53">
        <f t="shared" si="22"/>
        <v>44774</v>
      </c>
      <c r="B722" s="53">
        <v>44783</v>
      </c>
      <c r="C722" s="54" t="s">
        <v>78</v>
      </c>
      <c r="D722" s="54" t="s">
        <v>25</v>
      </c>
      <c r="E722" s="54" t="s">
        <v>77</v>
      </c>
      <c r="F722" s="55">
        <v>60000</v>
      </c>
      <c r="G722" s="55">
        <v>52.3</v>
      </c>
      <c r="H722" s="55">
        <f t="shared" si="23"/>
        <v>3138000</v>
      </c>
    </row>
    <row r="723" spans="1:8" x14ac:dyDescent="0.35">
      <c r="A723" s="53">
        <f t="shared" si="22"/>
        <v>44774</v>
      </c>
      <c r="B723" s="53">
        <v>44783</v>
      </c>
      <c r="C723" s="54" t="s">
        <v>78</v>
      </c>
      <c r="D723" s="54" t="s">
        <v>25</v>
      </c>
      <c r="E723" s="54" t="s">
        <v>76</v>
      </c>
      <c r="F723" s="55">
        <v>30000</v>
      </c>
      <c r="G723" s="55">
        <v>53.1</v>
      </c>
      <c r="H723" s="55">
        <f t="shared" si="23"/>
        <v>1593000</v>
      </c>
    </row>
    <row r="724" spans="1:8" x14ac:dyDescent="0.35">
      <c r="A724" s="53">
        <f t="shared" si="22"/>
        <v>44774</v>
      </c>
      <c r="B724" s="53">
        <v>44783</v>
      </c>
      <c r="C724" s="54" t="s">
        <v>78</v>
      </c>
      <c r="D724" s="54" t="s">
        <v>25</v>
      </c>
      <c r="E724" s="54" t="s">
        <v>77</v>
      </c>
      <c r="F724" s="55">
        <v>30000</v>
      </c>
      <c r="G724" s="55">
        <v>52.26</v>
      </c>
      <c r="H724" s="55">
        <f t="shared" si="23"/>
        <v>1567800</v>
      </c>
    </row>
    <row r="725" spans="1:8" x14ac:dyDescent="0.35">
      <c r="A725" s="53">
        <f t="shared" si="22"/>
        <v>44774</v>
      </c>
      <c r="B725" s="53">
        <v>44784</v>
      </c>
      <c r="C725" s="54" t="s">
        <v>78</v>
      </c>
      <c r="D725" s="54" t="s">
        <v>25</v>
      </c>
      <c r="E725" s="54" t="s">
        <v>77</v>
      </c>
      <c r="F725" s="55">
        <v>40000</v>
      </c>
      <c r="G725" s="55">
        <v>52.3</v>
      </c>
      <c r="H725" s="55">
        <f t="shared" si="23"/>
        <v>2092000</v>
      </c>
    </row>
    <row r="726" spans="1:8" x14ac:dyDescent="0.35">
      <c r="A726" s="53">
        <f t="shared" si="22"/>
        <v>44774</v>
      </c>
      <c r="B726" s="53">
        <v>44784</v>
      </c>
      <c r="C726" s="54" t="s">
        <v>78</v>
      </c>
      <c r="D726" s="54" t="s">
        <v>25</v>
      </c>
      <c r="E726" s="54" t="s">
        <v>77</v>
      </c>
      <c r="F726" s="55">
        <v>80000</v>
      </c>
      <c r="G726" s="55">
        <v>52.3</v>
      </c>
      <c r="H726" s="55">
        <f t="shared" si="23"/>
        <v>4184000</v>
      </c>
    </row>
    <row r="727" spans="1:8" x14ac:dyDescent="0.35">
      <c r="A727" s="53">
        <f t="shared" si="22"/>
        <v>44774</v>
      </c>
      <c r="B727" s="53">
        <v>44784</v>
      </c>
      <c r="C727" s="54" t="s">
        <v>78</v>
      </c>
      <c r="D727" s="54" t="s">
        <v>25</v>
      </c>
      <c r="E727" s="54" t="s">
        <v>76</v>
      </c>
      <c r="F727" s="55">
        <v>120000</v>
      </c>
      <c r="G727" s="55">
        <v>53.816600000000001</v>
      </c>
      <c r="H727" s="55">
        <f t="shared" si="23"/>
        <v>6457992</v>
      </c>
    </row>
    <row r="728" spans="1:8" x14ac:dyDescent="0.35">
      <c r="A728" s="53">
        <f t="shared" si="22"/>
        <v>44774</v>
      </c>
      <c r="B728" s="53">
        <v>44785</v>
      </c>
      <c r="C728" s="54" t="s">
        <v>78</v>
      </c>
      <c r="D728" s="54" t="s">
        <v>25</v>
      </c>
      <c r="E728" s="54" t="s">
        <v>77</v>
      </c>
      <c r="F728" s="55">
        <v>45000</v>
      </c>
      <c r="G728" s="55">
        <v>53.38</v>
      </c>
      <c r="H728" s="55">
        <f t="shared" si="23"/>
        <v>2402100</v>
      </c>
    </row>
    <row r="729" spans="1:8" x14ac:dyDescent="0.35">
      <c r="A729" s="53">
        <f t="shared" si="22"/>
        <v>44774</v>
      </c>
      <c r="B729" s="53">
        <v>44785</v>
      </c>
      <c r="C729" s="54" t="s">
        <v>78</v>
      </c>
      <c r="D729" s="54" t="s">
        <v>25</v>
      </c>
      <c r="E729" s="54" t="s">
        <v>76</v>
      </c>
      <c r="F729" s="55">
        <v>45000</v>
      </c>
      <c r="G729" s="55">
        <v>54.22</v>
      </c>
      <c r="H729" s="55">
        <f t="shared" si="23"/>
        <v>2439900</v>
      </c>
    </row>
    <row r="730" spans="1:8" x14ac:dyDescent="0.35">
      <c r="A730" s="53">
        <f t="shared" si="22"/>
        <v>44774</v>
      </c>
      <c r="B730" s="53">
        <v>44785</v>
      </c>
      <c r="C730" s="54" t="s">
        <v>78</v>
      </c>
      <c r="D730" s="54" t="s">
        <v>25</v>
      </c>
      <c r="E730" s="54" t="s">
        <v>77</v>
      </c>
      <c r="F730" s="55">
        <v>90000</v>
      </c>
      <c r="G730" s="55">
        <v>53.35</v>
      </c>
      <c r="H730" s="55">
        <f t="shared" si="23"/>
        <v>4801500</v>
      </c>
    </row>
    <row r="731" spans="1:8" x14ac:dyDescent="0.35">
      <c r="A731" s="53">
        <f t="shared" si="22"/>
        <v>44774</v>
      </c>
      <c r="B731" s="53">
        <v>44788</v>
      </c>
      <c r="C731" s="54" t="s">
        <v>78</v>
      </c>
      <c r="D731" s="54" t="s">
        <v>25</v>
      </c>
      <c r="E731" s="54" t="s">
        <v>76</v>
      </c>
      <c r="F731" s="55">
        <v>50000</v>
      </c>
      <c r="G731" s="55">
        <v>54.4</v>
      </c>
      <c r="H731" s="55">
        <f t="shared" si="23"/>
        <v>2720000</v>
      </c>
    </row>
    <row r="732" spans="1:8" x14ac:dyDescent="0.35">
      <c r="A732" s="53">
        <f t="shared" si="22"/>
        <v>44774</v>
      </c>
      <c r="B732" s="53">
        <v>44788</v>
      </c>
      <c r="C732" s="54" t="s">
        <v>78</v>
      </c>
      <c r="D732" s="54" t="s">
        <v>25</v>
      </c>
      <c r="E732" s="54" t="s">
        <v>77</v>
      </c>
      <c r="F732" s="55">
        <v>20000</v>
      </c>
      <c r="G732" s="55">
        <v>53.6</v>
      </c>
      <c r="H732" s="55">
        <f t="shared" si="23"/>
        <v>1072000</v>
      </c>
    </row>
    <row r="733" spans="1:8" x14ac:dyDescent="0.35">
      <c r="A733" s="53">
        <f t="shared" si="22"/>
        <v>44774</v>
      </c>
      <c r="B733" s="53">
        <v>44789</v>
      </c>
      <c r="C733" s="54" t="s">
        <v>78</v>
      </c>
      <c r="D733" s="54" t="s">
        <v>25</v>
      </c>
      <c r="E733" s="54" t="s">
        <v>77</v>
      </c>
      <c r="F733" s="55">
        <v>170000</v>
      </c>
      <c r="G733" s="55">
        <v>54</v>
      </c>
      <c r="H733" s="55">
        <f t="shared" si="23"/>
        <v>9180000</v>
      </c>
    </row>
    <row r="734" spans="1:8" x14ac:dyDescent="0.35">
      <c r="A734" s="53">
        <f t="shared" si="22"/>
        <v>44774</v>
      </c>
      <c r="B734" s="53">
        <v>44789</v>
      </c>
      <c r="C734" s="54" t="s">
        <v>78</v>
      </c>
      <c r="D734" s="54" t="s">
        <v>25</v>
      </c>
      <c r="E734" s="54" t="s">
        <v>76</v>
      </c>
      <c r="F734" s="55">
        <v>100000</v>
      </c>
      <c r="G734" s="55">
        <v>54.75</v>
      </c>
      <c r="H734" s="55">
        <f t="shared" si="23"/>
        <v>5475000</v>
      </c>
    </row>
    <row r="735" spans="1:8" x14ac:dyDescent="0.35">
      <c r="A735" s="53">
        <f t="shared" si="22"/>
        <v>44774</v>
      </c>
      <c r="B735" s="53">
        <v>44798</v>
      </c>
      <c r="C735" s="54" t="s">
        <v>78</v>
      </c>
      <c r="D735" s="54" t="s">
        <v>25</v>
      </c>
      <c r="E735" s="54" t="s">
        <v>77</v>
      </c>
      <c r="F735" s="55">
        <v>90000</v>
      </c>
      <c r="G735" s="55">
        <v>56.13</v>
      </c>
      <c r="H735" s="55">
        <f t="shared" si="23"/>
        <v>5051700</v>
      </c>
    </row>
    <row r="736" spans="1:8" x14ac:dyDescent="0.35">
      <c r="A736" s="53">
        <f t="shared" si="22"/>
        <v>44774</v>
      </c>
      <c r="B736" s="53">
        <v>44798</v>
      </c>
      <c r="C736" s="54" t="s">
        <v>78</v>
      </c>
      <c r="D736" s="54" t="s">
        <v>25</v>
      </c>
      <c r="E736" s="54" t="s">
        <v>77</v>
      </c>
      <c r="F736" s="55">
        <v>180000</v>
      </c>
      <c r="G736" s="55">
        <v>56.65</v>
      </c>
      <c r="H736" s="55">
        <f t="shared" si="23"/>
        <v>10197000</v>
      </c>
    </row>
    <row r="737" spans="1:8" x14ac:dyDescent="0.35">
      <c r="A737" s="53">
        <f t="shared" si="22"/>
        <v>44774</v>
      </c>
      <c r="B737" s="53">
        <v>44798</v>
      </c>
      <c r="C737" s="54" t="s">
        <v>78</v>
      </c>
      <c r="D737" s="54" t="s">
        <v>25</v>
      </c>
      <c r="E737" s="54" t="s">
        <v>76</v>
      </c>
      <c r="F737" s="55">
        <v>120000</v>
      </c>
      <c r="G737" s="55">
        <v>56.666600000000003</v>
      </c>
      <c r="H737" s="55">
        <f t="shared" si="23"/>
        <v>6799992</v>
      </c>
    </row>
    <row r="738" spans="1:8" x14ac:dyDescent="0.35">
      <c r="A738" s="53">
        <f t="shared" si="22"/>
        <v>44774</v>
      </c>
      <c r="B738" s="53">
        <v>44799</v>
      </c>
      <c r="C738" s="54" t="s">
        <v>78</v>
      </c>
      <c r="D738" s="54" t="s">
        <v>25</v>
      </c>
      <c r="E738" s="54" t="s">
        <v>77</v>
      </c>
      <c r="F738" s="55">
        <v>25000</v>
      </c>
      <c r="G738" s="55">
        <v>57</v>
      </c>
      <c r="H738" s="55">
        <f t="shared" si="23"/>
        <v>1425000</v>
      </c>
    </row>
    <row r="739" spans="1:8" x14ac:dyDescent="0.35">
      <c r="A739" s="53">
        <f t="shared" si="22"/>
        <v>44774</v>
      </c>
      <c r="B739" s="53">
        <v>44799</v>
      </c>
      <c r="C739" s="54" t="s">
        <v>78</v>
      </c>
      <c r="D739" s="54" t="s">
        <v>25</v>
      </c>
      <c r="E739" s="54" t="s">
        <v>76</v>
      </c>
      <c r="F739" s="55">
        <v>240000</v>
      </c>
      <c r="G739" s="55">
        <v>59.17</v>
      </c>
      <c r="H739" s="55">
        <f t="shared" si="23"/>
        <v>14200800</v>
      </c>
    </row>
    <row r="740" spans="1:8" x14ac:dyDescent="0.35">
      <c r="A740" s="53">
        <f t="shared" si="22"/>
        <v>44774</v>
      </c>
      <c r="B740" s="53">
        <v>44799</v>
      </c>
      <c r="C740" s="54" t="s">
        <v>78</v>
      </c>
      <c r="D740" s="54" t="s">
        <v>25</v>
      </c>
      <c r="E740" s="54" t="s">
        <v>77</v>
      </c>
      <c r="F740" s="55">
        <v>50000</v>
      </c>
      <c r="G740" s="55">
        <v>57</v>
      </c>
      <c r="H740" s="55">
        <f t="shared" si="23"/>
        <v>2850000</v>
      </c>
    </row>
    <row r="741" spans="1:8" x14ac:dyDescent="0.35">
      <c r="A741" s="53">
        <f t="shared" si="22"/>
        <v>44774</v>
      </c>
      <c r="B741" s="53">
        <v>44802</v>
      </c>
      <c r="C741" s="54" t="s">
        <v>78</v>
      </c>
      <c r="D741" s="54" t="s">
        <v>25</v>
      </c>
      <c r="E741" s="54" t="s">
        <v>76</v>
      </c>
      <c r="F741" s="55">
        <v>45000</v>
      </c>
      <c r="G741" s="55">
        <v>59.676600000000001</v>
      </c>
      <c r="H741" s="55">
        <f t="shared" si="23"/>
        <v>2685447</v>
      </c>
    </row>
    <row r="742" spans="1:8" x14ac:dyDescent="0.35">
      <c r="A742" s="53">
        <f t="shared" si="22"/>
        <v>44774</v>
      </c>
      <c r="B742" s="53">
        <v>44802</v>
      </c>
      <c r="C742" s="54" t="s">
        <v>78</v>
      </c>
      <c r="D742" s="54" t="s">
        <v>25</v>
      </c>
      <c r="E742" s="54" t="s">
        <v>77</v>
      </c>
      <c r="F742" s="55">
        <v>28000</v>
      </c>
      <c r="G742" s="55">
        <v>58.52</v>
      </c>
      <c r="H742" s="55">
        <f t="shared" si="23"/>
        <v>1638560</v>
      </c>
    </row>
    <row r="743" spans="1:8" x14ac:dyDescent="0.35">
      <c r="A743" s="53">
        <f t="shared" si="22"/>
        <v>44774</v>
      </c>
      <c r="B743" s="53">
        <v>44802</v>
      </c>
      <c r="C743" s="54" t="s">
        <v>78</v>
      </c>
      <c r="D743" s="54" t="s">
        <v>25</v>
      </c>
      <c r="E743" s="54" t="s">
        <v>77</v>
      </c>
      <c r="F743" s="55">
        <v>56000</v>
      </c>
      <c r="G743" s="55">
        <v>58.75</v>
      </c>
      <c r="H743" s="55">
        <f t="shared" si="23"/>
        <v>3290000</v>
      </c>
    </row>
    <row r="744" spans="1:8" x14ac:dyDescent="0.35">
      <c r="A744" s="53">
        <f t="shared" si="22"/>
        <v>44774</v>
      </c>
      <c r="B744" s="53">
        <v>44803</v>
      </c>
      <c r="C744" s="54" t="s">
        <v>78</v>
      </c>
      <c r="D744" s="54" t="s">
        <v>25</v>
      </c>
      <c r="E744" s="54" t="s">
        <v>76</v>
      </c>
      <c r="F744" s="55">
        <v>30000</v>
      </c>
      <c r="G744" s="55">
        <v>60</v>
      </c>
      <c r="H744" s="55">
        <f t="shared" si="23"/>
        <v>1800000</v>
      </c>
    </row>
    <row r="745" spans="1:8" x14ac:dyDescent="0.35">
      <c r="A745" s="53">
        <f t="shared" si="22"/>
        <v>44774</v>
      </c>
      <c r="B745" s="53">
        <v>44804</v>
      </c>
      <c r="C745" s="54" t="s">
        <v>78</v>
      </c>
      <c r="D745" s="54" t="s">
        <v>25</v>
      </c>
      <c r="E745" s="54" t="s">
        <v>76</v>
      </c>
      <c r="F745" s="55">
        <v>75000</v>
      </c>
      <c r="G745" s="55">
        <v>60</v>
      </c>
      <c r="H745" s="55">
        <f t="shared" si="23"/>
        <v>4500000</v>
      </c>
    </row>
    <row r="746" spans="1:8" x14ac:dyDescent="0.35">
      <c r="A746" s="53">
        <f t="shared" si="22"/>
        <v>44805</v>
      </c>
      <c r="B746" s="53">
        <v>44805</v>
      </c>
      <c r="C746" s="54" t="s">
        <v>78</v>
      </c>
      <c r="D746" s="54" t="s">
        <v>25</v>
      </c>
      <c r="E746" s="54" t="s">
        <v>77</v>
      </c>
      <c r="F746" s="55">
        <v>74000</v>
      </c>
      <c r="G746" s="55">
        <v>59.5</v>
      </c>
      <c r="H746" s="55">
        <f t="shared" si="23"/>
        <v>4403000</v>
      </c>
    </row>
    <row r="747" spans="1:8" x14ac:dyDescent="0.35">
      <c r="A747" s="53">
        <f t="shared" si="22"/>
        <v>44805</v>
      </c>
      <c r="B747" s="53">
        <v>44805</v>
      </c>
      <c r="C747" s="54" t="s">
        <v>78</v>
      </c>
      <c r="D747" s="54" t="s">
        <v>25</v>
      </c>
      <c r="E747" s="54" t="s">
        <v>77</v>
      </c>
      <c r="F747" s="55">
        <v>37000</v>
      </c>
      <c r="G747" s="55">
        <v>59.38</v>
      </c>
      <c r="H747" s="55">
        <f t="shared" si="23"/>
        <v>2197060</v>
      </c>
    </row>
    <row r="748" spans="1:8" x14ac:dyDescent="0.35">
      <c r="A748" s="53">
        <f t="shared" si="22"/>
        <v>44805</v>
      </c>
      <c r="B748" s="53">
        <v>44805</v>
      </c>
      <c r="C748" s="54" t="s">
        <v>78</v>
      </c>
      <c r="D748" s="54" t="s">
        <v>25</v>
      </c>
      <c r="E748" s="54" t="s">
        <v>76</v>
      </c>
      <c r="F748" s="55">
        <v>135000</v>
      </c>
      <c r="G748" s="55">
        <v>60.25</v>
      </c>
      <c r="H748" s="55">
        <f t="shared" si="23"/>
        <v>8133750</v>
      </c>
    </row>
    <row r="749" spans="1:8" x14ac:dyDescent="0.35">
      <c r="A749" s="53">
        <f t="shared" si="22"/>
        <v>44682</v>
      </c>
      <c r="B749" s="53">
        <v>44683</v>
      </c>
      <c r="C749" s="54" t="s">
        <v>78</v>
      </c>
      <c r="D749" s="54" t="s">
        <v>27</v>
      </c>
      <c r="E749" s="54" t="s">
        <v>76</v>
      </c>
      <c r="F749" s="55">
        <v>10000</v>
      </c>
      <c r="G749" s="55">
        <v>34.4</v>
      </c>
      <c r="H749" s="55">
        <f t="shared" si="23"/>
        <v>344000</v>
      </c>
    </row>
    <row r="750" spans="1:8" x14ac:dyDescent="0.35">
      <c r="A750" s="53">
        <f t="shared" si="22"/>
        <v>44927</v>
      </c>
      <c r="B750" s="53">
        <v>44942</v>
      </c>
      <c r="C750" s="54" t="s">
        <v>75</v>
      </c>
      <c r="D750" s="54" t="s">
        <v>25</v>
      </c>
      <c r="E750" s="54" t="s">
        <v>77</v>
      </c>
      <c r="F750" s="55">
        <v>52000</v>
      </c>
      <c r="G750" s="55">
        <v>52.75</v>
      </c>
      <c r="H750" s="55">
        <f t="shared" si="23"/>
        <v>2743000</v>
      </c>
    </row>
    <row r="751" spans="1:8" x14ac:dyDescent="0.35">
      <c r="A751" s="53">
        <f t="shared" si="22"/>
        <v>44927</v>
      </c>
      <c r="B751" s="53">
        <v>44943</v>
      </c>
      <c r="C751" s="54" t="s">
        <v>75</v>
      </c>
      <c r="D751" s="54" t="s">
        <v>25</v>
      </c>
      <c r="E751" s="54" t="s">
        <v>76</v>
      </c>
      <c r="F751" s="55">
        <v>30000</v>
      </c>
      <c r="G751" s="55">
        <v>51.625</v>
      </c>
      <c r="H751" s="55">
        <f t="shared" si="23"/>
        <v>1548750</v>
      </c>
    </row>
    <row r="752" spans="1:8" x14ac:dyDescent="0.35">
      <c r="A752" s="53">
        <f t="shared" si="22"/>
        <v>44927</v>
      </c>
      <c r="B752" s="53">
        <v>44943</v>
      </c>
      <c r="C752" s="54" t="s">
        <v>75</v>
      </c>
      <c r="D752" s="54" t="s">
        <v>25</v>
      </c>
      <c r="E752" s="54" t="s">
        <v>77</v>
      </c>
      <c r="F752" s="55">
        <v>70000</v>
      </c>
      <c r="G752" s="55">
        <v>51.5</v>
      </c>
      <c r="H752" s="55">
        <f t="shared" si="23"/>
        <v>3605000</v>
      </c>
    </row>
    <row r="753" spans="1:8" x14ac:dyDescent="0.35">
      <c r="A753" s="53">
        <f t="shared" si="22"/>
        <v>44927</v>
      </c>
      <c r="B753" s="53">
        <v>44944</v>
      </c>
      <c r="C753" s="54" t="s">
        <v>75</v>
      </c>
      <c r="D753" s="54" t="s">
        <v>25</v>
      </c>
      <c r="E753" s="54" t="s">
        <v>76</v>
      </c>
      <c r="F753" s="55">
        <v>110000</v>
      </c>
      <c r="G753" s="55">
        <v>50.314999999999998</v>
      </c>
      <c r="H753" s="55">
        <f t="shared" si="23"/>
        <v>5534650</v>
      </c>
    </row>
    <row r="754" spans="1:8" x14ac:dyDescent="0.35">
      <c r="A754" s="53">
        <f t="shared" si="22"/>
        <v>44927</v>
      </c>
      <c r="B754" s="53">
        <v>44944</v>
      </c>
      <c r="C754" s="54" t="s">
        <v>75</v>
      </c>
      <c r="D754" s="54" t="s">
        <v>25</v>
      </c>
      <c r="E754" s="54" t="s">
        <v>77</v>
      </c>
      <c r="F754" s="55">
        <v>72000</v>
      </c>
      <c r="G754" s="55">
        <v>50.25</v>
      </c>
      <c r="H754" s="55">
        <f t="shared" si="23"/>
        <v>3618000</v>
      </c>
    </row>
    <row r="755" spans="1:8" x14ac:dyDescent="0.35">
      <c r="A755" s="53">
        <f t="shared" si="22"/>
        <v>44927</v>
      </c>
      <c r="B755" s="53">
        <v>44945</v>
      </c>
      <c r="C755" s="54" t="s">
        <v>75</v>
      </c>
      <c r="D755" s="54" t="s">
        <v>25</v>
      </c>
      <c r="E755" s="54" t="s">
        <v>76</v>
      </c>
      <c r="F755" s="55">
        <v>20000</v>
      </c>
      <c r="G755" s="55">
        <v>50.87</v>
      </c>
      <c r="H755" s="55">
        <f t="shared" si="23"/>
        <v>1017400</v>
      </c>
    </row>
    <row r="756" spans="1:8" x14ac:dyDescent="0.35">
      <c r="A756" s="53">
        <f t="shared" si="22"/>
        <v>44927</v>
      </c>
      <c r="B756" s="53">
        <v>44946</v>
      </c>
      <c r="C756" s="54" t="s">
        <v>75</v>
      </c>
      <c r="D756" s="54" t="s">
        <v>25</v>
      </c>
      <c r="E756" s="54" t="s">
        <v>76</v>
      </c>
      <c r="F756" s="55">
        <v>130000</v>
      </c>
      <c r="G756" s="55">
        <v>51</v>
      </c>
      <c r="H756" s="55">
        <f t="shared" si="23"/>
        <v>6630000</v>
      </c>
    </row>
    <row r="757" spans="1:8" x14ac:dyDescent="0.35">
      <c r="A757" s="53">
        <f t="shared" si="22"/>
        <v>44927</v>
      </c>
      <c r="B757" s="53">
        <v>44946</v>
      </c>
      <c r="C757" s="54" t="s">
        <v>75</v>
      </c>
      <c r="D757" s="54" t="s">
        <v>25</v>
      </c>
      <c r="E757" s="54" t="s">
        <v>77</v>
      </c>
      <c r="F757" s="55">
        <v>102000</v>
      </c>
      <c r="G757" s="55">
        <v>50.5</v>
      </c>
      <c r="H757" s="55">
        <f t="shared" si="23"/>
        <v>5151000</v>
      </c>
    </row>
    <row r="758" spans="1:8" x14ac:dyDescent="0.35">
      <c r="A758" s="53">
        <f t="shared" si="22"/>
        <v>44927</v>
      </c>
      <c r="B758" s="53">
        <v>44949</v>
      </c>
      <c r="C758" s="54" t="s">
        <v>75</v>
      </c>
      <c r="D758" s="54" t="s">
        <v>25</v>
      </c>
      <c r="E758" s="54" t="s">
        <v>76</v>
      </c>
      <c r="F758" s="55">
        <v>11000</v>
      </c>
      <c r="G758" s="55">
        <v>49.65</v>
      </c>
      <c r="H758" s="55">
        <f t="shared" si="23"/>
        <v>546150</v>
      </c>
    </row>
    <row r="759" spans="1:8" x14ac:dyDescent="0.35">
      <c r="A759" s="53">
        <f t="shared" si="22"/>
        <v>44927</v>
      </c>
      <c r="B759" s="53">
        <v>44949</v>
      </c>
      <c r="C759" s="54" t="s">
        <v>75</v>
      </c>
      <c r="D759" s="54" t="s">
        <v>25</v>
      </c>
      <c r="E759" s="54" t="s">
        <v>77</v>
      </c>
      <c r="F759" s="55">
        <v>264000</v>
      </c>
      <c r="G759" s="55">
        <v>51</v>
      </c>
      <c r="H759" s="55">
        <f t="shared" si="23"/>
        <v>13464000</v>
      </c>
    </row>
    <row r="760" spans="1:8" x14ac:dyDescent="0.35">
      <c r="A760" s="53">
        <f t="shared" si="22"/>
        <v>44927</v>
      </c>
      <c r="B760" s="53">
        <v>44949</v>
      </c>
      <c r="C760" s="54" t="s">
        <v>75</v>
      </c>
      <c r="D760" s="54" t="s">
        <v>25</v>
      </c>
      <c r="E760" s="54" t="s">
        <v>76</v>
      </c>
      <c r="F760" s="55">
        <v>90000</v>
      </c>
      <c r="G760" s="55">
        <v>50.94</v>
      </c>
      <c r="H760" s="55">
        <f t="shared" si="23"/>
        <v>4584600</v>
      </c>
    </row>
    <row r="761" spans="1:8" x14ac:dyDescent="0.35">
      <c r="A761" s="53">
        <f t="shared" si="22"/>
        <v>44927</v>
      </c>
      <c r="B761" s="53">
        <v>44950</v>
      </c>
      <c r="C761" s="54" t="s">
        <v>75</v>
      </c>
      <c r="D761" s="54" t="s">
        <v>25</v>
      </c>
      <c r="E761" s="54" t="s">
        <v>77</v>
      </c>
      <c r="F761" s="55">
        <v>131000</v>
      </c>
      <c r="G761" s="55">
        <v>51.25</v>
      </c>
      <c r="H761" s="55">
        <f t="shared" si="23"/>
        <v>6713750</v>
      </c>
    </row>
    <row r="762" spans="1:8" x14ac:dyDescent="0.35">
      <c r="A762" s="53">
        <f t="shared" si="22"/>
        <v>44927</v>
      </c>
      <c r="B762" s="53">
        <v>44950</v>
      </c>
      <c r="C762" s="54" t="s">
        <v>75</v>
      </c>
      <c r="D762" s="54" t="s">
        <v>25</v>
      </c>
      <c r="E762" s="54" t="s">
        <v>76</v>
      </c>
      <c r="F762" s="55">
        <v>40000</v>
      </c>
      <c r="G762" s="55">
        <v>51.634999999999998</v>
      </c>
      <c r="H762" s="55">
        <f t="shared" si="23"/>
        <v>2065400</v>
      </c>
    </row>
    <row r="763" spans="1:8" x14ac:dyDescent="0.35">
      <c r="A763" s="53">
        <f t="shared" si="22"/>
        <v>44774</v>
      </c>
      <c r="B763" s="53">
        <v>44775</v>
      </c>
      <c r="C763" s="54" t="s">
        <v>78</v>
      </c>
      <c r="D763" s="54" t="s">
        <v>25</v>
      </c>
      <c r="E763" s="54" t="s">
        <v>77</v>
      </c>
      <c r="F763" s="55">
        <v>20000</v>
      </c>
      <c r="G763" s="55">
        <v>51</v>
      </c>
      <c r="H763" s="55">
        <f t="shared" si="23"/>
        <v>1020000</v>
      </c>
    </row>
    <row r="764" spans="1:8" x14ac:dyDescent="0.35">
      <c r="A764" s="53">
        <f t="shared" si="22"/>
        <v>44774</v>
      </c>
      <c r="B764" s="53">
        <v>44775</v>
      </c>
      <c r="C764" s="54" t="s">
        <v>78</v>
      </c>
      <c r="D764" s="54" t="s">
        <v>25</v>
      </c>
      <c r="E764" s="54" t="s">
        <v>77</v>
      </c>
      <c r="F764" s="55">
        <v>10000</v>
      </c>
      <c r="G764" s="55">
        <v>51</v>
      </c>
      <c r="H764" s="55">
        <f t="shared" si="23"/>
        <v>510000</v>
      </c>
    </row>
    <row r="765" spans="1:8" x14ac:dyDescent="0.35">
      <c r="A765" s="53">
        <f t="shared" si="22"/>
        <v>44774</v>
      </c>
      <c r="B765" s="53">
        <v>44775</v>
      </c>
      <c r="C765" s="54" t="s">
        <v>78</v>
      </c>
      <c r="D765" s="54" t="s">
        <v>25</v>
      </c>
      <c r="E765" s="54" t="s">
        <v>76</v>
      </c>
      <c r="F765" s="55">
        <v>30000</v>
      </c>
      <c r="G765" s="55">
        <v>51.8</v>
      </c>
      <c r="H765" s="55">
        <f t="shared" si="23"/>
        <v>1554000</v>
      </c>
    </row>
    <row r="766" spans="1:8" x14ac:dyDescent="0.35">
      <c r="A766" s="53">
        <f t="shared" si="22"/>
        <v>44774</v>
      </c>
      <c r="B766" s="53">
        <v>44776</v>
      </c>
      <c r="C766" s="54" t="s">
        <v>78</v>
      </c>
      <c r="D766" s="54" t="s">
        <v>25</v>
      </c>
      <c r="E766" s="54" t="s">
        <v>76</v>
      </c>
      <c r="F766" s="55">
        <v>120000</v>
      </c>
      <c r="G766" s="55">
        <v>51.8</v>
      </c>
      <c r="H766" s="55">
        <f t="shared" si="23"/>
        <v>6216000</v>
      </c>
    </row>
    <row r="767" spans="1:8" x14ac:dyDescent="0.35">
      <c r="A767" s="53">
        <f t="shared" si="22"/>
        <v>44774</v>
      </c>
      <c r="B767" s="53">
        <v>44776</v>
      </c>
      <c r="C767" s="54" t="s">
        <v>78</v>
      </c>
      <c r="D767" s="54" t="s">
        <v>25</v>
      </c>
      <c r="E767" s="54" t="s">
        <v>77</v>
      </c>
      <c r="F767" s="55">
        <v>10000</v>
      </c>
      <c r="G767" s="55">
        <v>50.9</v>
      </c>
      <c r="H767" s="55">
        <f t="shared" si="23"/>
        <v>509000</v>
      </c>
    </row>
    <row r="768" spans="1:8" x14ac:dyDescent="0.35">
      <c r="A768" s="53">
        <f t="shared" si="22"/>
        <v>44774</v>
      </c>
      <c r="B768" s="53">
        <v>44776</v>
      </c>
      <c r="C768" s="54" t="s">
        <v>78</v>
      </c>
      <c r="D768" s="54" t="s">
        <v>25</v>
      </c>
      <c r="E768" s="54" t="s">
        <v>77</v>
      </c>
      <c r="F768" s="55">
        <v>5000</v>
      </c>
      <c r="G768" s="55">
        <v>50.9</v>
      </c>
      <c r="H768" s="55">
        <f t="shared" si="23"/>
        <v>254500</v>
      </c>
    </row>
    <row r="769" spans="1:8" x14ac:dyDescent="0.35">
      <c r="A769" s="53">
        <f t="shared" si="22"/>
        <v>44774</v>
      </c>
      <c r="B769" s="53">
        <v>44778</v>
      </c>
      <c r="C769" s="54" t="s">
        <v>78</v>
      </c>
      <c r="D769" s="54" t="s">
        <v>25</v>
      </c>
      <c r="E769" s="54" t="s">
        <v>77</v>
      </c>
      <c r="F769" s="55">
        <v>60000</v>
      </c>
      <c r="G769" s="55">
        <v>51.25</v>
      </c>
      <c r="H769" s="55">
        <f t="shared" si="23"/>
        <v>3075000</v>
      </c>
    </row>
    <row r="770" spans="1:8" x14ac:dyDescent="0.35">
      <c r="A770" s="53">
        <f t="shared" ref="A770:A833" si="24">EOMONTH(B770,-1)+1</f>
        <v>44774</v>
      </c>
      <c r="B770" s="53">
        <v>44778</v>
      </c>
      <c r="C770" s="54" t="s">
        <v>78</v>
      </c>
      <c r="D770" s="54" t="s">
        <v>25</v>
      </c>
      <c r="E770" s="54" t="s">
        <v>77</v>
      </c>
      <c r="F770" s="55">
        <v>30000</v>
      </c>
      <c r="G770" s="55">
        <v>51.25</v>
      </c>
      <c r="H770" s="55">
        <f t="shared" si="23"/>
        <v>1537500</v>
      </c>
    </row>
    <row r="771" spans="1:8" x14ac:dyDescent="0.35">
      <c r="A771" s="53">
        <f t="shared" si="24"/>
        <v>44774</v>
      </c>
      <c r="B771" s="53">
        <v>44778</v>
      </c>
      <c r="C771" s="54" t="s">
        <v>78</v>
      </c>
      <c r="D771" s="54" t="s">
        <v>25</v>
      </c>
      <c r="E771" s="54" t="s">
        <v>76</v>
      </c>
      <c r="F771" s="55">
        <v>135000</v>
      </c>
      <c r="G771" s="55">
        <v>52.353299999999997</v>
      </c>
      <c r="H771" s="55">
        <f t="shared" ref="H771:H834" si="25">+G771*F771</f>
        <v>7067695.5</v>
      </c>
    </row>
    <row r="772" spans="1:8" x14ac:dyDescent="0.35">
      <c r="A772" s="53">
        <f t="shared" si="24"/>
        <v>44774</v>
      </c>
      <c r="B772" s="53">
        <v>44781</v>
      </c>
      <c r="C772" s="54" t="s">
        <v>78</v>
      </c>
      <c r="D772" s="54" t="s">
        <v>25</v>
      </c>
      <c r="E772" s="54" t="s">
        <v>77</v>
      </c>
      <c r="F772" s="55">
        <v>10000</v>
      </c>
      <c r="G772" s="55">
        <v>51.25</v>
      </c>
      <c r="H772" s="55">
        <f t="shared" si="25"/>
        <v>512500</v>
      </c>
    </row>
    <row r="773" spans="1:8" x14ac:dyDescent="0.35">
      <c r="A773" s="53">
        <f t="shared" si="24"/>
        <v>44774</v>
      </c>
      <c r="B773" s="53">
        <v>44781</v>
      </c>
      <c r="C773" s="54" t="s">
        <v>78</v>
      </c>
      <c r="D773" s="54" t="s">
        <v>25</v>
      </c>
      <c r="E773" s="54" t="s">
        <v>77</v>
      </c>
      <c r="F773" s="55">
        <v>5000</v>
      </c>
      <c r="G773" s="55">
        <v>51.25</v>
      </c>
      <c r="H773" s="55">
        <f t="shared" si="25"/>
        <v>256250</v>
      </c>
    </row>
    <row r="774" spans="1:8" x14ac:dyDescent="0.35">
      <c r="A774" s="53">
        <f t="shared" si="24"/>
        <v>44774</v>
      </c>
      <c r="B774" s="53">
        <v>44782</v>
      </c>
      <c r="C774" s="54" t="s">
        <v>78</v>
      </c>
      <c r="D774" s="54" t="s">
        <v>25</v>
      </c>
      <c r="E774" s="54" t="s">
        <v>77</v>
      </c>
      <c r="F774" s="55">
        <v>55000</v>
      </c>
      <c r="G774" s="55">
        <v>51.76</v>
      </c>
      <c r="H774" s="55">
        <f t="shared" si="25"/>
        <v>2846800</v>
      </c>
    </row>
    <row r="775" spans="1:8" x14ac:dyDescent="0.35">
      <c r="A775" s="53">
        <f t="shared" si="24"/>
        <v>44774</v>
      </c>
      <c r="B775" s="53">
        <v>44782</v>
      </c>
      <c r="C775" s="54" t="s">
        <v>78</v>
      </c>
      <c r="D775" s="54" t="s">
        <v>25</v>
      </c>
      <c r="E775" s="54" t="s">
        <v>76</v>
      </c>
      <c r="F775" s="55">
        <v>30000</v>
      </c>
      <c r="G775" s="55">
        <v>53</v>
      </c>
      <c r="H775" s="55">
        <f t="shared" si="25"/>
        <v>1590000</v>
      </c>
    </row>
    <row r="776" spans="1:8" x14ac:dyDescent="0.35">
      <c r="A776" s="53">
        <f t="shared" si="24"/>
        <v>44805</v>
      </c>
      <c r="B776" s="53">
        <v>44816</v>
      </c>
      <c r="C776" s="54" t="s">
        <v>78</v>
      </c>
      <c r="D776" s="54" t="s">
        <v>25</v>
      </c>
      <c r="E776" s="54" t="s">
        <v>76</v>
      </c>
      <c r="F776" s="55">
        <v>15000</v>
      </c>
      <c r="G776" s="55">
        <v>64</v>
      </c>
      <c r="H776" s="55">
        <f t="shared" si="25"/>
        <v>960000</v>
      </c>
    </row>
    <row r="777" spans="1:8" x14ac:dyDescent="0.35">
      <c r="A777" s="53">
        <f t="shared" si="24"/>
        <v>44805</v>
      </c>
      <c r="B777" s="53">
        <v>44817</v>
      </c>
      <c r="C777" s="54" t="s">
        <v>78</v>
      </c>
      <c r="D777" s="54" t="s">
        <v>25</v>
      </c>
      <c r="E777" s="54" t="s">
        <v>77</v>
      </c>
      <c r="F777" s="55">
        <v>40000</v>
      </c>
      <c r="G777" s="55">
        <v>64.680000000000007</v>
      </c>
      <c r="H777" s="55">
        <f t="shared" si="25"/>
        <v>2587200.0000000005</v>
      </c>
    </row>
    <row r="778" spans="1:8" x14ac:dyDescent="0.35">
      <c r="A778" s="53">
        <f t="shared" si="24"/>
        <v>44805</v>
      </c>
      <c r="B778" s="53">
        <v>44817</v>
      </c>
      <c r="C778" s="54" t="s">
        <v>78</v>
      </c>
      <c r="D778" s="54" t="s">
        <v>25</v>
      </c>
      <c r="E778" s="54" t="s">
        <v>76</v>
      </c>
      <c r="F778" s="55">
        <v>120000</v>
      </c>
      <c r="G778" s="55">
        <v>66.78</v>
      </c>
      <c r="H778" s="55">
        <f t="shared" si="25"/>
        <v>8013600</v>
      </c>
    </row>
    <row r="779" spans="1:8" x14ac:dyDescent="0.35">
      <c r="A779" s="53">
        <f t="shared" si="24"/>
        <v>44805</v>
      </c>
      <c r="B779" s="53">
        <v>44817</v>
      </c>
      <c r="C779" s="54" t="s">
        <v>78</v>
      </c>
      <c r="D779" s="54" t="s">
        <v>25</v>
      </c>
      <c r="E779" s="54" t="s">
        <v>77</v>
      </c>
      <c r="F779" s="55">
        <v>80000</v>
      </c>
      <c r="G779" s="55">
        <v>65.5</v>
      </c>
      <c r="H779" s="55">
        <f t="shared" si="25"/>
        <v>5240000</v>
      </c>
    </row>
    <row r="780" spans="1:8" x14ac:dyDescent="0.35">
      <c r="A780" s="53">
        <f t="shared" si="24"/>
        <v>44805</v>
      </c>
      <c r="B780" s="53">
        <v>44818</v>
      </c>
      <c r="C780" s="54" t="s">
        <v>78</v>
      </c>
      <c r="D780" s="54" t="s">
        <v>25</v>
      </c>
      <c r="E780" s="54" t="s">
        <v>77</v>
      </c>
      <c r="F780" s="55">
        <v>20000</v>
      </c>
      <c r="G780" s="55">
        <v>70</v>
      </c>
      <c r="H780" s="55">
        <f t="shared" si="25"/>
        <v>1400000</v>
      </c>
    </row>
    <row r="781" spans="1:8" x14ac:dyDescent="0.35">
      <c r="A781" s="53">
        <f t="shared" si="24"/>
        <v>44805</v>
      </c>
      <c r="B781" s="53">
        <v>44818</v>
      </c>
      <c r="C781" s="54" t="s">
        <v>78</v>
      </c>
      <c r="D781" s="54" t="s">
        <v>25</v>
      </c>
      <c r="E781" s="54" t="s">
        <v>77</v>
      </c>
      <c r="F781" s="55">
        <v>10000</v>
      </c>
      <c r="G781" s="55">
        <v>70</v>
      </c>
      <c r="H781" s="55">
        <f t="shared" si="25"/>
        <v>700000</v>
      </c>
    </row>
    <row r="782" spans="1:8" x14ac:dyDescent="0.35">
      <c r="A782" s="53">
        <f t="shared" si="24"/>
        <v>44805</v>
      </c>
      <c r="B782" s="53">
        <v>44818</v>
      </c>
      <c r="C782" s="54" t="s">
        <v>78</v>
      </c>
      <c r="D782" s="54" t="s">
        <v>25</v>
      </c>
      <c r="E782" s="54" t="s">
        <v>76</v>
      </c>
      <c r="F782" s="55">
        <v>150000</v>
      </c>
      <c r="G782" s="55">
        <v>69.95</v>
      </c>
      <c r="H782" s="55">
        <f t="shared" si="25"/>
        <v>10492500</v>
      </c>
    </row>
    <row r="783" spans="1:8" x14ac:dyDescent="0.35">
      <c r="A783" s="53">
        <f t="shared" si="24"/>
        <v>44805</v>
      </c>
      <c r="B783" s="53">
        <v>44819</v>
      </c>
      <c r="C783" s="54" t="s">
        <v>78</v>
      </c>
      <c r="D783" s="54" t="s">
        <v>25</v>
      </c>
      <c r="E783" s="54" t="s">
        <v>77</v>
      </c>
      <c r="F783" s="55">
        <v>202000</v>
      </c>
      <c r="G783" s="55">
        <v>70.400000000000006</v>
      </c>
      <c r="H783" s="55">
        <f t="shared" si="25"/>
        <v>14220800.000000002</v>
      </c>
    </row>
    <row r="784" spans="1:8" x14ac:dyDescent="0.35">
      <c r="A784" s="53">
        <f t="shared" si="24"/>
        <v>44805</v>
      </c>
      <c r="B784" s="53">
        <v>44819</v>
      </c>
      <c r="C784" s="54" t="s">
        <v>78</v>
      </c>
      <c r="D784" s="54" t="s">
        <v>25</v>
      </c>
      <c r="E784" s="54" t="s">
        <v>76</v>
      </c>
      <c r="F784" s="55">
        <v>105000</v>
      </c>
      <c r="G784" s="55">
        <v>71.38</v>
      </c>
      <c r="H784" s="55">
        <f t="shared" si="25"/>
        <v>7494899.9999999991</v>
      </c>
    </row>
    <row r="785" spans="1:8" x14ac:dyDescent="0.35">
      <c r="A785" s="53">
        <f t="shared" si="24"/>
        <v>44805</v>
      </c>
      <c r="B785" s="53">
        <v>44819</v>
      </c>
      <c r="C785" s="54" t="s">
        <v>78</v>
      </c>
      <c r="D785" s="54" t="s">
        <v>25</v>
      </c>
      <c r="E785" s="54" t="s">
        <v>77</v>
      </c>
      <c r="F785" s="55">
        <v>101000</v>
      </c>
      <c r="G785" s="55">
        <v>70.430000000000007</v>
      </c>
      <c r="H785" s="55">
        <f t="shared" si="25"/>
        <v>7113430.0000000009</v>
      </c>
    </row>
    <row r="786" spans="1:8" x14ac:dyDescent="0.35">
      <c r="A786" s="53">
        <f t="shared" si="24"/>
        <v>44805</v>
      </c>
      <c r="B786" s="53">
        <v>44820</v>
      </c>
      <c r="C786" s="54" t="s">
        <v>78</v>
      </c>
      <c r="D786" s="54" t="s">
        <v>25</v>
      </c>
      <c r="E786" s="54" t="s">
        <v>76</v>
      </c>
      <c r="F786" s="55">
        <v>15000</v>
      </c>
      <c r="G786" s="55">
        <v>70.5</v>
      </c>
      <c r="H786" s="55">
        <f t="shared" si="25"/>
        <v>1057500</v>
      </c>
    </row>
    <row r="787" spans="1:8" x14ac:dyDescent="0.35">
      <c r="A787" s="53">
        <f t="shared" si="24"/>
        <v>44805</v>
      </c>
      <c r="B787" s="53">
        <v>44820</v>
      </c>
      <c r="C787" s="54" t="s">
        <v>78</v>
      </c>
      <c r="D787" s="54" t="s">
        <v>25</v>
      </c>
      <c r="E787" s="54" t="s">
        <v>77</v>
      </c>
      <c r="F787" s="55">
        <v>156000</v>
      </c>
      <c r="G787" s="55">
        <v>70</v>
      </c>
      <c r="H787" s="55">
        <f t="shared" si="25"/>
        <v>10920000</v>
      </c>
    </row>
    <row r="788" spans="1:8" x14ac:dyDescent="0.35">
      <c r="A788" s="53">
        <f t="shared" si="24"/>
        <v>44805</v>
      </c>
      <c r="B788" s="53">
        <v>44820</v>
      </c>
      <c r="C788" s="54" t="s">
        <v>78</v>
      </c>
      <c r="D788" s="54" t="s">
        <v>25</v>
      </c>
      <c r="E788" s="54" t="s">
        <v>77</v>
      </c>
      <c r="F788" s="55">
        <v>78000</v>
      </c>
      <c r="G788" s="55">
        <v>70</v>
      </c>
      <c r="H788" s="55">
        <f t="shared" si="25"/>
        <v>5460000</v>
      </c>
    </row>
    <row r="789" spans="1:8" x14ac:dyDescent="0.35">
      <c r="A789" s="53">
        <f t="shared" si="24"/>
        <v>44835</v>
      </c>
      <c r="B789" s="53">
        <v>44858</v>
      </c>
      <c r="C789" s="54" t="s">
        <v>78</v>
      </c>
      <c r="D789" s="54" t="s">
        <v>25</v>
      </c>
      <c r="E789" s="54" t="s">
        <v>76</v>
      </c>
      <c r="F789" s="55">
        <v>150000</v>
      </c>
      <c r="G789" s="55">
        <v>66.33</v>
      </c>
      <c r="H789" s="55">
        <f t="shared" si="25"/>
        <v>9949500</v>
      </c>
    </row>
    <row r="790" spans="1:8" x14ac:dyDescent="0.35">
      <c r="A790" s="53">
        <f t="shared" si="24"/>
        <v>44835</v>
      </c>
      <c r="B790" s="53">
        <v>44859</v>
      </c>
      <c r="C790" s="54" t="s">
        <v>78</v>
      </c>
      <c r="D790" s="54" t="s">
        <v>25</v>
      </c>
      <c r="E790" s="54" t="s">
        <v>76</v>
      </c>
      <c r="F790" s="55">
        <v>45000</v>
      </c>
      <c r="G790" s="55">
        <v>66.75</v>
      </c>
      <c r="H790" s="55">
        <f t="shared" si="25"/>
        <v>3003750</v>
      </c>
    </row>
    <row r="791" spans="1:8" x14ac:dyDescent="0.35">
      <c r="A791" s="53">
        <f t="shared" si="24"/>
        <v>44835</v>
      </c>
      <c r="B791" s="53">
        <v>44859</v>
      </c>
      <c r="C791" s="54" t="s">
        <v>78</v>
      </c>
      <c r="D791" s="54" t="s">
        <v>25</v>
      </c>
      <c r="E791" s="54" t="s">
        <v>77</v>
      </c>
      <c r="F791" s="55">
        <v>30000</v>
      </c>
      <c r="G791" s="55">
        <v>65.25</v>
      </c>
      <c r="H791" s="55">
        <f t="shared" si="25"/>
        <v>1957500</v>
      </c>
    </row>
    <row r="792" spans="1:8" x14ac:dyDescent="0.35">
      <c r="A792" s="53">
        <f t="shared" si="24"/>
        <v>44835</v>
      </c>
      <c r="B792" s="53">
        <v>44859</v>
      </c>
      <c r="C792" s="54" t="s">
        <v>78</v>
      </c>
      <c r="D792" s="54" t="s">
        <v>25</v>
      </c>
      <c r="E792" s="54" t="s">
        <v>77</v>
      </c>
      <c r="F792" s="55">
        <v>15000</v>
      </c>
      <c r="G792" s="55">
        <v>65.25</v>
      </c>
      <c r="H792" s="55">
        <f t="shared" si="25"/>
        <v>978750</v>
      </c>
    </row>
    <row r="793" spans="1:8" x14ac:dyDescent="0.35">
      <c r="A793" s="53">
        <f t="shared" si="24"/>
        <v>44835</v>
      </c>
      <c r="B793" s="53">
        <v>44860</v>
      </c>
      <c r="C793" s="54" t="s">
        <v>78</v>
      </c>
      <c r="D793" s="54" t="s">
        <v>25</v>
      </c>
      <c r="E793" s="54" t="s">
        <v>77</v>
      </c>
      <c r="F793" s="55">
        <v>100000</v>
      </c>
      <c r="G793" s="55">
        <v>65</v>
      </c>
      <c r="H793" s="55">
        <f t="shared" si="25"/>
        <v>6500000</v>
      </c>
    </row>
    <row r="794" spans="1:8" x14ac:dyDescent="0.35">
      <c r="A794" s="53">
        <f t="shared" si="24"/>
        <v>44835</v>
      </c>
      <c r="B794" s="53">
        <v>44860</v>
      </c>
      <c r="C794" s="54" t="s">
        <v>78</v>
      </c>
      <c r="D794" s="54" t="s">
        <v>25</v>
      </c>
      <c r="E794" s="54" t="s">
        <v>77</v>
      </c>
      <c r="F794" s="55">
        <v>50000</v>
      </c>
      <c r="G794" s="55">
        <v>65</v>
      </c>
      <c r="H794" s="55">
        <f t="shared" si="25"/>
        <v>3250000</v>
      </c>
    </row>
    <row r="795" spans="1:8" x14ac:dyDescent="0.35">
      <c r="A795" s="53">
        <f t="shared" si="24"/>
        <v>44835</v>
      </c>
      <c r="B795" s="53">
        <v>44862</v>
      </c>
      <c r="C795" s="54" t="s">
        <v>78</v>
      </c>
      <c r="D795" s="54" t="s">
        <v>25</v>
      </c>
      <c r="E795" s="54" t="s">
        <v>77</v>
      </c>
      <c r="F795" s="55">
        <v>10000</v>
      </c>
      <c r="G795" s="55">
        <v>65.12</v>
      </c>
      <c r="H795" s="55">
        <f t="shared" si="25"/>
        <v>651200</v>
      </c>
    </row>
    <row r="796" spans="1:8" x14ac:dyDescent="0.35">
      <c r="A796" s="53">
        <f t="shared" si="24"/>
        <v>44835</v>
      </c>
      <c r="B796" s="53">
        <v>44862</v>
      </c>
      <c r="C796" s="54" t="s">
        <v>78</v>
      </c>
      <c r="D796" s="54" t="s">
        <v>25</v>
      </c>
      <c r="E796" s="54" t="s">
        <v>76</v>
      </c>
      <c r="F796" s="55">
        <v>60000</v>
      </c>
      <c r="G796" s="55">
        <v>66.5</v>
      </c>
      <c r="H796" s="55">
        <f t="shared" si="25"/>
        <v>3990000</v>
      </c>
    </row>
    <row r="797" spans="1:8" x14ac:dyDescent="0.35">
      <c r="A797" s="53">
        <f t="shared" si="24"/>
        <v>44835</v>
      </c>
      <c r="B797" s="53">
        <v>44862</v>
      </c>
      <c r="C797" s="54" t="s">
        <v>78</v>
      </c>
      <c r="D797" s="54" t="s">
        <v>25</v>
      </c>
      <c r="E797" s="54" t="s">
        <v>77</v>
      </c>
      <c r="F797" s="55">
        <v>20000</v>
      </c>
      <c r="G797" s="55">
        <v>65</v>
      </c>
      <c r="H797" s="55">
        <f t="shared" si="25"/>
        <v>1300000</v>
      </c>
    </row>
    <row r="798" spans="1:8" x14ac:dyDescent="0.35">
      <c r="A798" s="53">
        <f t="shared" si="24"/>
        <v>44835</v>
      </c>
      <c r="B798" s="53">
        <v>44865</v>
      </c>
      <c r="C798" s="54" t="s">
        <v>78</v>
      </c>
      <c r="D798" s="54" t="s">
        <v>25</v>
      </c>
      <c r="E798" s="54" t="s">
        <v>77</v>
      </c>
      <c r="F798" s="55">
        <v>30000</v>
      </c>
      <c r="G798" s="55">
        <v>65.45</v>
      </c>
      <c r="H798" s="55">
        <f t="shared" si="25"/>
        <v>1963500</v>
      </c>
    </row>
    <row r="799" spans="1:8" x14ac:dyDescent="0.35">
      <c r="A799" s="53">
        <f t="shared" si="24"/>
        <v>44866</v>
      </c>
      <c r="B799" s="53">
        <v>44866</v>
      </c>
      <c r="C799" s="54" t="s">
        <v>78</v>
      </c>
      <c r="D799" s="54" t="s">
        <v>25</v>
      </c>
      <c r="E799" s="54" t="s">
        <v>77</v>
      </c>
      <c r="F799" s="55">
        <v>25000</v>
      </c>
      <c r="G799" s="55">
        <v>65.849999999999994</v>
      </c>
      <c r="H799" s="55">
        <f t="shared" si="25"/>
        <v>1646249.9999999998</v>
      </c>
    </row>
    <row r="800" spans="1:8" x14ac:dyDescent="0.35">
      <c r="A800" s="53">
        <f t="shared" si="24"/>
        <v>44866</v>
      </c>
      <c r="B800" s="53">
        <v>44866</v>
      </c>
      <c r="C800" s="54" t="s">
        <v>78</v>
      </c>
      <c r="D800" s="54" t="s">
        <v>25</v>
      </c>
      <c r="E800" s="54" t="s">
        <v>77</v>
      </c>
      <c r="F800" s="55">
        <v>50000</v>
      </c>
      <c r="G800" s="55">
        <v>66</v>
      </c>
      <c r="H800" s="55">
        <f t="shared" si="25"/>
        <v>3300000</v>
      </c>
    </row>
    <row r="801" spans="1:8" x14ac:dyDescent="0.35">
      <c r="A801" s="53">
        <f t="shared" si="24"/>
        <v>44866</v>
      </c>
      <c r="B801" s="53">
        <v>44874</v>
      </c>
      <c r="C801" s="54" t="s">
        <v>78</v>
      </c>
      <c r="D801" s="54" t="s">
        <v>25</v>
      </c>
      <c r="E801" s="54" t="s">
        <v>76</v>
      </c>
      <c r="F801" s="55">
        <v>90000</v>
      </c>
      <c r="G801" s="55">
        <v>66.25</v>
      </c>
      <c r="H801" s="55">
        <f t="shared" si="25"/>
        <v>5962500</v>
      </c>
    </row>
    <row r="802" spans="1:8" x14ac:dyDescent="0.35">
      <c r="A802" s="53">
        <f t="shared" si="24"/>
        <v>44866</v>
      </c>
      <c r="B802" s="53">
        <v>44874</v>
      </c>
      <c r="C802" s="54" t="s">
        <v>78</v>
      </c>
      <c r="D802" s="54" t="s">
        <v>25</v>
      </c>
      <c r="E802" s="54" t="s">
        <v>77</v>
      </c>
      <c r="F802" s="55">
        <v>120000</v>
      </c>
      <c r="G802" s="55">
        <v>65.75</v>
      </c>
      <c r="H802" s="55">
        <f t="shared" si="25"/>
        <v>7890000</v>
      </c>
    </row>
    <row r="803" spans="1:8" x14ac:dyDescent="0.35">
      <c r="A803" s="53">
        <f t="shared" si="24"/>
        <v>44866</v>
      </c>
      <c r="B803" s="53">
        <v>44874</v>
      </c>
      <c r="C803" s="54" t="s">
        <v>78</v>
      </c>
      <c r="D803" s="54" t="s">
        <v>25</v>
      </c>
      <c r="E803" s="54" t="s">
        <v>77</v>
      </c>
      <c r="F803" s="55">
        <v>60000</v>
      </c>
      <c r="G803" s="55">
        <v>65.540000000000006</v>
      </c>
      <c r="H803" s="55">
        <f t="shared" si="25"/>
        <v>3932400.0000000005</v>
      </c>
    </row>
    <row r="804" spans="1:8" x14ac:dyDescent="0.35">
      <c r="A804" s="53">
        <f t="shared" si="24"/>
        <v>44866</v>
      </c>
      <c r="B804" s="53">
        <v>44880</v>
      </c>
      <c r="C804" s="54" t="s">
        <v>78</v>
      </c>
      <c r="D804" s="54" t="s">
        <v>25</v>
      </c>
      <c r="E804" s="54" t="s">
        <v>77</v>
      </c>
      <c r="F804" s="55">
        <v>25000</v>
      </c>
      <c r="G804" s="55">
        <v>66</v>
      </c>
      <c r="H804" s="55">
        <f t="shared" si="25"/>
        <v>1650000</v>
      </c>
    </row>
    <row r="805" spans="1:8" x14ac:dyDescent="0.35">
      <c r="A805" s="53">
        <f t="shared" si="24"/>
        <v>44866</v>
      </c>
      <c r="B805" s="53">
        <v>44880</v>
      </c>
      <c r="C805" s="54" t="s">
        <v>78</v>
      </c>
      <c r="D805" s="54" t="s">
        <v>25</v>
      </c>
      <c r="E805" s="54" t="s">
        <v>77</v>
      </c>
      <c r="F805" s="55">
        <v>25000</v>
      </c>
      <c r="G805" s="55">
        <v>66</v>
      </c>
      <c r="H805" s="55">
        <f t="shared" si="25"/>
        <v>1650000</v>
      </c>
    </row>
    <row r="806" spans="1:8" x14ac:dyDescent="0.35">
      <c r="A806" s="53">
        <f t="shared" si="24"/>
        <v>44866</v>
      </c>
      <c r="B806" s="53">
        <v>44880</v>
      </c>
      <c r="C806" s="54" t="s">
        <v>78</v>
      </c>
      <c r="D806" s="54" t="s">
        <v>25</v>
      </c>
      <c r="E806" s="54" t="s">
        <v>76</v>
      </c>
      <c r="F806" s="55">
        <v>20000</v>
      </c>
      <c r="G806" s="55">
        <v>66.5</v>
      </c>
      <c r="H806" s="55">
        <f t="shared" si="25"/>
        <v>1330000</v>
      </c>
    </row>
    <row r="807" spans="1:8" x14ac:dyDescent="0.35">
      <c r="A807" s="53">
        <f t="shared" si="24"/>
        <v>44866</v>
      </c>
      <c r="B807" s="53">
        <v>44881</v>
      </c>
      <c r="C807" s="54" t="s">
        <v>78</v>
      </c>
      <c r="D807" s="54" t="s">
        <v>25</v>
      </c>
      <c r="E807" s="54" t="s">
        <v>77</v>
      </c>
      <c r="F807" s="55">
        <v>80000</v>
      </c>
      <c r="G807" s="55">
        <v>66.5</v>
      </c>
      <c r="H807" s="55">
        <f t="shared" si="25"/>
        <v>5320000</v>
      </c>
    </row>
    <row r="808" spans="1:8" x14ac:dyDescent="0.35">
      <c r="A808" s="53">
        <f t="shared" si="24"/>
        <v>44866</v>
      </c>
      <c r="B808" s="53">
        <v>44881</v>
      </c>
      <c r="C808" s="54" t="s">
        <v>78</v>
      </c>
      <c r="D808" s="54" t="s">
        <v>25</v>
      </c>
      <c r="E808" s="54" t="s">
        <v>76</v>
      </c>
      <c r="F808" s="55">
        <v>10000</v>
      </c>
      <c r="G808" s="55">
        <v>67</v>
      </c>
      <c r="H808" s="55">
        <f t="shared" si="25"/>
        <v>670000</v>
      </c>
    </row>
    <row r="809" spans="1:8" x14ac:dyDescent="0.35">
      <c r="A809" s="53">
        <f t="shared" si="24"/>
        <v>44866</v>
      </c>
      <c r="B809" s="53">
        <v>44881</v>
      </c>
      <c r="C809" s="54" t="s">
        <v>78</v>
      </c>
      <c r="D809" s="54" t="s">
        <v>25</v>
      </c>
      <c r="E809" s="54" t="s">
        <v>77</v>
      </c>
      <c r="F809" s="55">
        <v>80000</v>
      </c>
      <c r="G809" s="55">
        <v>66.37</v>
      </c>
      <c r="H809" s="55">
        <f t="shared" si="25"/>
        <v>5309600</v>
      </c>
    </row>
    <row r="810" spans="1:8" x14ac:dyDescent="0.35">
      <c r="A810" s="53">
        <f t="shared" si="24"/>
        <v>44835</v>
      </c>
      <c r="B810" s="53">
        <v>44841</v>
      </c>
      <c r="C810" s="54" t="s">
        <v>78</v>
      </c>
      <c r="D810" s="54" t="s">
        <v>25</v>
      </c>
      <c r="E810" s="54" t="s">
        <v>77</v>
      </c>
      <c r="F810" s="55">
        <v>100000</v>
      </c>
      <c r="G810" s="55">
        <v>67.25</v>
      </c>
      <c r="H810" s="55">
        <f t="shared" si="25"/>
        <v>6725000</v>
      </c>
    </row>
    <row r="811" spans="1:8" x14ac:dyDescent="0.35">
      <c r="A811" s="53">
        <f t="shared" si="24"/>
        <v>44835</v>
      </c>
      <c r="B811" s="53">
        <v>44841</v>
      </c>
      <c r="C811" s="54" t="s">
        <v>78</v>
      </c>
      <c r="D811" s="54" t="s">
        <v>25</v>
      </c>
      <c r="E811" s="54" t="s">
        <v>76</v>
      </c>
      <c r="F811" s="55">
        <v>40000</v>
      </c>
      <c r="G811" s="55">
        <v>68</v>
      </c>
      <c r="H811" s="55">
        <f t="shared" si="25"/>
        <v>2720000</v>
      </c>
    </row>
    <row r="812" spans="1:8" x14ac:dyDescent="0.35">
      <c r="A812" s="53">
        <f t="shared" si="24"/>
        <v>44835</v>
      </c>
      <c r="B812" s="53">
        <v>44845</v>
      </c>
      <c r="C812" s="54" t="s">
        <v>78</v>
      </c>
      <c r="D812" s="54" t="s">
        <v>25</v>
      </c>
      <c r="E812" s="54" t="s">
        <v>77</v>
      </c>
      <c r="F812" s="55">
        <v>6000</v>
      </c>
      <c r="G812" s="55">
        <v>67.25</v>
      </c>
      <c r="H812" s="55">
        <f t="shared" si="25"/>
        <v>403500</v>
      </c>
    </row>
    <row r="813" spans="1:8" x14ac:dyDescent="0.35">
      <c r="A813" s="53">
        <f t="shared" si="24"/>
        <v>44835</v>
      </c>
      <c r="B813" s="53">
        <v>44845</v>
      </c>
      <c r="C813" s="54" t="s">
        <v>78</v>
      </c>
      <c r="D813" s="54" t="s">
        <v>25</v>
      </c>
      <c r="E813" s="54" t="s">
        <v>76</v>
      </c>
      <c r="F813" s="55">
        <v>60000</v>
      </c>
      <c r="G813" s="55">
        <v>67.849999999999994</v>
      </c>
      <c r="H813" s="55">
        <f t="shared" si="25"/>
        <v>4070999.9999999995</v>
      </c>
    </row>
    <row r="814" spans="1:8" x14ac:dyDescent="0.35">
      <c r="A814" s="53">
        <f t="shared" si="24"/>
        <v>44835</v>
      </c>
      <c r="B814" s="53">
        <v>44845</v>
      </c>
      <c r="C814" s="54" t="s">
        <v>78</v>
      </c>
      <c r="D814" s="54" t="s">
        <v>25</v>
      </c>
      <c r="E814" s="54" t="s">
        <v>77</v>
      </c>
      <c r="F814" s="55">
        <v>12000</v>
      </c>
      <c r="G814" s="55">
        <v>67.25</v>
      </c>
      <c r="H814" s="55">
        <f t="shared" si="25"/>
        <v>807000</v>
      </c>
    </row>
    <row r="815" spans="1:8" x14ac:dyDescent="0.35">
      <c r="A815" s="53">
        <f t="shared" si="24"/>
        <v>44835</v>
      </c>
      <c r="B815" s="53">
        <v>44846</v>
      </c>
      <c r="C815" s="54" t="s">
        <v>78</v>
      </c>
      <c r="D815" s="54" t="s">
        <v>25</v>
      </c>
      <c r="E815" s="54" t="s">
        <v>76</v>
      </c>
      <c r="F815" s="55">
        <v>165000</v>
      </c>
      <c r="G815" s="55">
        <v>66.739999999999995</v>
      </c>
      <c r="H815" s="55">
        <f t="shared" si="25"/>
        <v>11012100</v>
      </c>
    </row>
    <row r="816" spans="1:8" x14ac:dyDescent="0.35">
      <c r="A816" s="53">
        <f t="shared" si="24"/>
        <v>44835</v>
      </c>
      <c r="B816" s="53">
        <v>44846</v>
      </c>
      <c r="C816" s="54" t="s">
        <v>78</v>
      </c>
      <c r="D816" s="54" t="s">
        <v>25</v>
      </c>
      <c r="E816" s="54" t="s">
        <v>77</v>
      </c>
      <c r="F816" s="55">
        <v>74000</v>
      </c>
      <c r="G816" s="55">
        <v>65.099999999999994</v>
      </c>
      <c r="H816" s="55">
        <f t="shared" si="25"/>
        <v>4817400</v>
      </c>
    </row>
    <row r="817" spans="1:8" x14ac:dyDescent="0.35">
      <c r="A817" s="53">
        <f t="shared" si="24"/>
        <v>44835</v>
      </c>
      <c r="B817" s="53">
        <v>44846</v>
      </c>
      <c r="C817" s="54" t="s">
        <v>78</v>
      </c>
      <c r="D817" s="54" t="s">
        <v>25</v>
      </c>
      <c r="E817" s="54" t="s">
        <v>77</v>
      </c>
      <c r="F817" s="55">
        <v>37000</v>
      </c>
      <c r="G817" s="55">
        <v>65.63</v>
      </c>
      <c r="H817" s="55">
        <f t="shared" si="25"/>
        <v>2428310</v>
      </c>
    </row>
    <row r="818" spans="1:8" x14ac:dyDescent="0.35">
      <c r="A818" s="53">
        <f t="shared" si="24"/>
        <v>44835</v>
      </c>
      <c r="B818" s="53">
        <v>44847</v>
      </c>
      <c r="C818" s="54" t="s">
        <v>78</v>
      </c>
      <c r="D818" s="54" t="s">
        <v>25</v>
      </c>
      <c r="E818" s="54" t="s">
        <v>77</v>
      </c>
      <c r="F818" s="55">
        <v>12000</v>
      </c>
      <c r="G818" s="55">
        <v>65.400000000000006</v>
      </c>
      <c r="H818" s="55">
        <f t="shared" si="25"/>
        <v>784800.00000000012</v>
      </c>
    </row>
    <row r="819" spans="1:8" x14ac:dyDescent="0.35">
      <c r="A819" s="53">
        <f t="shared" si="24"/>
        <v>44835</v>
      </c>
      <c r="B819" s="53">
        <v>44848</v>
      </c>
      <c r="C819" s="54" t="s">
        <v>78</v>
      </c>
      <c r="D819" s="54" t="s">
        <v>25</v>
      </c>
      <c r="E819" s="54" t="s">
        <v>77</v>
      </c>
      <c r="F819" s="55">
        <v>37000</v>
      </c>
      <c r="G819" s="55">
        <v>65.040000000000006</v>
      </c>
      <c r="H819" s="55">
        <f t="shared" si="25"/>
        <v>2406480</v>
      </c>
    </row>
    <row r="820" spans="1:8" x14ac:dyDescent="0.35">
      <c r="A820" s="53">
        <f t="shared" si="24"/>
        <v>44835</v>
      </c>
      <c r="B820" s="53">
        <v>44848</v>
      </c>
      <c r="C820" s="54" t="s">
        <v>78</v>
      </c>
      <c r="D820" s="54" t="s">
        <v>25</v>
      </c>
      <c r="E820" s="54" t="s">
        <v>77</v>
      </c>
      <c r="F820" s="55">
        <v>74000</v>
      </c>
      <c r="G820" s="55">
        <v>64.5</v>
      </c>
      <c r="H820" s="55">
        <f t="shared" si="25"/>
        <v>4773000</v>
      </c>
    </row>
    <row r="821" spans="1:8" x14ac:dyDescent="0.35">
      <c r="A821" s="53">
        <f t="shared" si="24"/>
        <v>44835</v>
      </c>
      <c r="B821" s="53">
        <v>44848</v>
      </c>
      <c r="C821" s="54" t="s">
        <v>78</v>
      </c>
      <c r="D821" s="54" t="s">
        <v>25</v>
      </c>
      <c r="E821" s="54" t="s">
        <v>76</v>
      </c>
      <c r="F821" s="55">
        <v>210000</v>
      </c>
      <c r="G821" s="55">
        <v>66.333299999999994</v>
      </c>
      <c r="H821" s="55">
        <f t="shared" si="25"/>
        <v>13929992.999999998</v>
      </c>
    </row>
    <row r="822" spans="1:8" x14ac:dyDescent="0.35">
      <c r="A822" s="53">
        <f t="shared" si="24"/>
        <v>44774</v>
      </c>
      <c r="B822" s="53">
        <v>44790</v>
      </c>
      <c r="C822" s="54" t="s">
        <v>78</v>
      </c>
      <c r="D822" s="54" t="s">
        <v>25</v>
      </c>
      <c r="E822" s="54" t="s">
        <v>76</v>
      </c>
      <c r="F822" s="55">
        <v>20000</v>
      </c>
      <c r="G822" s="55">
        <v>54.75</v>
      </c>
      <c r="H822" s="55">
        <f t="shared" si="25"/>
        <v>1095000</v>
      </c>
    </row>
    <row r="823" spans="1:8" x14ac:dyDescent="0.35">
      <c r="A823" s="53">
        <f t="shared" si="24"/>
        <v>44774</v>
      </c>
      <c r="B823" s="53">
        <v>44790</v>
      </c>
      <c r="C823" s="54" t="s">
        <v>78</v>
      </c>
      <c r="D823" s="54" t="s">
        <v>25</v>
      </c>
      <c r="E823" s="54" t="s">
        <v>77</v>
      </c>
      <c r="F823" s="55">
        <v>20000</v>
      </c>
      <c r="G823" s="55">
        <v>54</v>
      </c>
      <c r="H823" s="55">
        <f t="shared" si="25"/>
        <v>1080000</v>
      </c>
    </row>
    <row r="824" spans="1:8" x14ac:dyDescent="0.35">
      <c r="A824" s="53">
        <f t="shared" si="24"/>
        <v>44774</v>
      </c>
      <c r="B824" s="53">
        <v>44791</v>
      </c>
      <c r="C824" s="54" t="s">
        <v>78</v>
      </c>
      <c r="D824" s="54" t="s">
        <v>25</v>
      </c>
      <c r="E824" s="54" t="s">
        <v>77</v>
      </c>
      <c r="F824" s="55">
        <v>10000</v>
      </c>
      <c r="G824" s="55">
        <v>53.9</v>
      </c>
      <c r="H824" s="55">
        <f t="shared" si="25"/>
        <v>539000</v>
      </c>
    </row>
    <row r="825" spans="1:8" x14ac:dyDescent="0.35">
      <c r="A825" s="53">
        <f t="shared" si="24"/>
        <v>44774</v>
      </c>
      <c r="B825" s="53">
        <v>44792</v>
      </c>
      <c r="C825" s="54" t="s">
        <v>78</v>
      </c>
      <c r="D825" s="54" t="s">
        <v>25</v>
      </c>
      <c r="E825" s="54" t="s">
        <v>77</v>
      </c>
      <c r="F825" s="55">
        <v>80000</v>
      </c>
      <c r="G825" s="55">
        <v>54.25</v>
      </c>
      <c r="H825" s="55">
        <f t="shared" si="25"/>
        <v>4340000</v>
      </c>
    </row>
    <row r="826" spans="1:8" x14ac:dyDescent="0.35">
      <c r="A826" s="53">
        <f t="shared" si="24"/>
        <v>44774</v>
      </c>
      <c r="B826" s="53">
        <v>44792</v>
      </c>
      <c r="C826" s="54" t="s">
        <v>78</v>
      </c>
      <c r="D826" s="54" t="s">
        <v>25</v>
      </c>
      <c r="E826" s="54" t="s">
        <v>76</v>
      </c>
      <c r="F826" s="55">
        <v>130000</v>
      </c>
      <c r="G826" s="55">
        <v>55.25</v>
      </c>
      <c r="H826" s="55">
        <f t="shared" si="25"/>
        <v>7182500</v>
      </c>
    </row>
    <row r="827" spans="1:8" x14ac:dyDescent="0.35">
      <c r="A827" s="53">
        <f t="shared" si="24"/>
        <v>44774</v>
      </c>
      <c r="B827" s="53">
        <v>44795</v>
      </c>
      <c r="C827" s="54" t="s">
        <v>78</v>
      </c>
      <c r="D827" s="54" t="s">
        <v>25</v>
      </c>
      <c r="E827" s="54" t="s">
        <v>77</v>
      </c>
      <c r="F827" s="55">
        <v>10000</v>
      </c>
      <c r="G827" s="55">
        <v>54.25</v>
      </c>
      <c r="H827" s="55">
        <f t="shared" si="25"/>
        <v>542500</v>
      </c>
    </row>
    <row r="828" spans="1:8" x14ac:dyDescent="0.35">
      <c r="A828" s="53">
        <f t="shared" si="24"/>
        <v>44774</v>
      </c>
      <c r="B828" s="53">
        <v>44795</v>
      </c>
      <c r="C828" s="54" t="s">
        <v>78</v>
      </c>
      <c r="D828" s="54" t="s">
        <v>25</v>
      </c>
      <c r="E828" s="54" t="s">
        <v>77</v>
      </c>
      <c r="F828" s="55">
        <v>5000</v>
      </c>
      <c r="G828" s="55">
        <v>54.25</v>
      </c>
      <c r="H828" s="55">
        <f t="shared" si="25"/>
        <v>271250</v>
      </c>
    </row>
    <row r="829" spans="1:8" x14ac:dyDescent="0.35">
      <c r="A829" s="53">
        <f t="shared" si="24"/>
        <v>44774</v>
      </c>
      <c r="B829" s="53">
        <v>44795</v>
      </c>
      <c r="C829" s="54" t="s">
        <v>78</v>
      </c>
      <c r="D829" s="54" t="s">
        <v>25</v>
      </c>
      <c r="E829" s="54" t="s">
        <v>76</v>
      </c>
      <c r="F829" s="55">
        <v>315000</v>
      </c>
      <c r="G829" s="55">
        <v>56.653300000000002</v>
      </c>
      <c r="H829" s="55">
        <f t="shared" si="25"/>
        <v>17845789.5</v>
      </c>
    </row>
    <row r="830" spans="1:8" x14ac:dyDescent="0.35">
      <c r="A830" s="53">
        <f t="shared" si="24"/>
        <v>44774</v>
      </c>
      <c r="B830" s="53">
        <v>44796</v>
      </c>
      <c r="C830" s="54" t="s">
        <v>78</v>
      </c>
      <c r="D830" s="54" t="s">
        <v>25</v>
      </c>
      <c r="E830" s="54" t="s">
        <v>77</v>
      </c>
      <c r="F830" s="55">
        <v>20000</v>
      </c>
      <c r="G830" s="55">
        <v>55.5</v>
      </c>
      <c r="H830" s="55">
        <f t="shared" si="25"/>
        <v>1110000</v>
      </c>
    </row>
    <row r="831" spans="1:8" x14ac:dyDescent="0.35">
      <c r="A831" s="53">
        <f t="shared" si="24"/>
        <v>44774</v>
      </c>
      <c r="B831" s="53">
        <v>44796</v>
      </c>
      <c r="C831" s="54" t="s">
        <v>78</v>
      </c>
      <c r="D831" s="54" t="s">
        <v>25</v>
      </c>
      <c r="E831" s="54" t="s">
        <v>77</v>
      </c>
      <c r="F831" s="55">
        <v>10000</v>
      </c>
      <c r="G831" s="55">
        <v>55.5</v>
      </c>
      <c r="H831" s="55">
        <f t="shared" si="25"/>
        <v>555000</v>
      </c>
    </row>
    <row r="832" spans="1:8" x14ac:dyDescent="0.35">
      <c r="A832" s="53">
        <f t="shared" si="24"/>
        <v>44774</v>
      </c>
      <c r="B832" s="53">
        <v>44796</v>
      </c>
      <c r="C832" s="54" t="s">
        <v>78</v>
      </c>
      <c r="D832" s="54" t="s">
        <v>25</v>
      </c>
      <c r="E832" s="54" t="s">
        <v>76</v>
      </c>
      <c r="F832" s="55">
        <v>165000</v>
      </c>
      <c r="G832" s="55">
        <v>55.696599999999997</v>
      </c>
      <c r="H832" s="55">
        <f t="shared" si="25"/>
        <v>9189939</v>
      </c>
    </row>
    <row r="833" spans="1:8" x14ac:dyDescent="0.35">
      <c r="A833" s="53">
        <f t="shared" si="24"/>
        <v>44774</v>
      </c>
      <c r="B833" s="53">
        <v>44797</v>
      </c>
      <c r="C833" s="54" t="s">
        <v>78</v>
      </c>
      <c r="D833" s="54" t="s">
        <v>25</v>
      </c>
      <c r="E833" s="54" t="s">
        <v>76</v>
      </c>
      <c r="F833" s="55">
        <v>45000</v>
      </c>
      <c r="G833" s="55">
        <v>55.943300000000001</v>
      </c>
      <c r="H833" s="55">
        <f t="shared" si="25"/>
        <v>2517448.5</v>
      </c>
    </row>
    <row r="834" spans="1:8" x14ac:dyDescent="0.35">
      <c r="A834" s="53">
        <f t="shared" ref="A834:A853" si="26">EOMONTH(B834,-1)+1</f>
        <v>44896</v>
      </c>
      <c r="B834" s="53">
        <v>44907</v>
      </c>
      <c r="C834" s="54" t="s">
        <v>78</v>
      </c>
      <c r="D834" s="54" t="s">
        <v>25</v>
      </c>
      <c r="E834" s="54" t="s">
        <v>77</v>
      </c>
      <c r="F834" s="55">
        <v>15000</v>
      </c>
      <c r="G834" s="55">
        <v>64.5</v>
      </c>
      <c r="H834" s="55">
        <f t="shared" si="25"/>
        <v>967500</v>
      </c>
    </row>
    <row r="835" spans="1:8" x14ac:dyDescent="0.35">
      <c r="A835" s="53">
        <f t="shared" si="26"/>
        <v>44896</v>
      </c>
      <c r="B835" s="53">
        <v>44908</v>
      </c>
      <c r="C835" s="54" t="s">
        <v>78</v>
      </c>
      <c r="D835" s="54" t="s">
        <v>25</v>
      </c>
      <c r="E835" s="54" t="s">
        <v>77</v>
      </c>
      <c r="F835" s="55">
        <v>60000</v>
      </c>
      <c r="G835" s="55">
        <v>64.47</v>
      </c>
      <c r="H835" s="55">
        <f t="shared" ref="H835:H853" si="27">+G835*F835</f>
        <v>3868200</v>
      </c>
    </row>
    <row r="836" spans="1:8" x14ac:dyDescent="0.35">
      <c r="A836" s="53">
        <f t="shared" si="26"/>
        <v>44896</v>
      </c>
      <c r="B836" s="53">
        <v>44908</v>
      </c>
      <c r="C836" s="54" t="s">
        <v>78</v>
      </c>
      <c r="D836" s="54" t="s">
        <v>25</v>
      </c>
      <c r="E836" s="54" t="s">
        <v>77</v>
      </c>
      <c r="F836" s="55">
        <v>72000</v>
      </c>
      <c r="G836" s="55">
        <v>64.650000000000006</v>
      </c>
      <c r="H836" s="55">
        <f t="shared" si="27"/>
        <v>4654800</v>
      </c>
    </row>
    <row r="837" spans="1:8" x14ac:dyDescent="0.35">
      <c r="A837" s="53">
        <f t="shared" si="26"/>
        <v>44896</v>
      </c>
      <c r="B837" s="53">
        <v>44909</v>
      </c>
      <c r="C837" s="54" t="s">
        <v>78</v>
      </c>
      <c r="D837" s="54" t="s">
        <v>25</v>
      </c>
      <c r="E837" s="54" t="s">
        <v>77</v>
      </c>
      <c r="F837" s="55">
        <v>27000</v>
      </c>
      <c r="G837" s="55">
        <v>64.5</v>
      </c>
      <c r="H837" s="55">
        <f t="shared" si="27"/>
        <v>1741500</v>
      </c>
    </row>
    <row r="838" spans="1:8" x14ac:dyDescent="0.35">
      <c r="A838" s="53">
        <f t="shared" si="26"/>
        <v>44896</v>
      </c>
      <c r="B838" s="53">
        <v>44909</v>
      </c>
      <c r="C838" s="54" t="s">
        <v>78</v>
      </c>
      <c r="D838" s="54" t="s">
        <v>25</v>
      </c>
      <c r="E838" s="54" t="s">
        <v>77</v>
      </c>
      <c r="F838" s="55">
        <v>27000</v>
      </c>
      <c r="G838" s="55">
        <v>64.5</v>
      </c>
      <c r="H838" s="55">
        <f t="shared" si="27"/>
        <v>1741500</v>
      </c>
    </row>
    <row r="839" spans="1:8" x14ac:dyDescent="0.35">
      <c r="A839" s="53">
        <f t="shared" si="26"/>
        <v>44896</v>
      </c>
      <c r="B839" s="53">
        <v>44910</v>
      </c>
      <c r="C839" s="54" t="s">
        <v>78</v>
      </c>
      <c r="D839" s="54" t="s">
        <v>25</v>
      </c>
      <c r="E839" s="54" t="s">
        <v>77</v>
      </c>
      <c r="F839" s="55">
        <v>130000</v>
      </c>
      <c r="G839" s="55">
        <v>64</v>
      </c>
      <c r="H839" s="55">
        <f t="shared" si="27"/>
        <v>8320000</v>
      </c>
    </row>
    <row r="840" spans="1:8" x14ac:dyDescent="0.35">
      <c r="A840" s="53">
        <f t="shared" si="26"/>
        <v>44896</v>
      </c>
      <c r="B840" s="53">
        <v>44910</v>
      </c>
      <c r="C840" s="54" t="s">
        <v>78</v>
      </c>
      <c r="D840" s="54" t="s">
        <v>25</v>
      </c>
      <c r="E840" s="54" t="s">
        <v>77</v>
      </c>
      <c r="F840" s="55">
        <v>65000</v>
      </c>
      <c r="G840" s="55">
        <v>64.11</v>
      </c>
      <c r="H840" s="55">
        <f t="shared" si="27"/>
        <v>4167150</v>
      </c>
    </row>
    <row r="841" spans="1:8" x14ac:dyDescent="0.35">
      <c r="A841" s="53">
        <f t="shared" si="26"/>
        <v>44896</v>
      </c>
      <c r="B841" s="53">
        <v>44911</v>
      </c>
      <c r="C841" s="54" t="s">
        <v>78</v>
      </c>
      <c r="D841" s="54" t="s">
        <v>25</v>
      </c>
      <c r="E841" s="54" t="s">
        <v>77</v>
      </c>
      <c r="F841" s="55">
        <v>40000</v>
      </c>
      <c r="G841" s="55">
        <v>63.31</v>
      </c>
      <c r="H841" s="55">
        <f t="shared" si="27"/>
        <v>2532400</v>
      </c>
    </row>
    <row r="842" spans="1:8" x14ac:dyDescent="0.35">
      <c r="A842" s="53">
        <f t="shared" si="26"/>
        <v>44896</v>
      </c>
      <c r="B842" s="53">
        <v>44911</v>
      </c>
      <c r="C842" s="54" t="s">
        <v>78</v>
      </c>
      <c r="D842" s="54" t="s">
        <v>25</v>
      </c>
      <c r="E842" s="54" t="s">
        <v>76</v>
      </c>
      <c r="F842" s="55">
        <v>60000</v>
      </c>
      <c r="G842" s="55">
        <v>64</v>
      </c>
      <c r="H842" s="55">
        <f t="shared" si="27"/>
        <v>3840000</v>
      </c>
    </row>
    <row r="843" spans="1:8" x14ac:dyDescent="0.35">
      <c r="A843" s="53">
        <f t="shared" si="26"/>
        <v>44896</v>
      </c>
      <c r="B843" s="53">
        <v>44911</v>
      </c>
      <c r="C843" s="54" t="s">
        <v>78</v>
      </c>
      <c r="D843" s="54" t="s">
        <v>25</v>
      </c>
      <c r="E843" s="54" t="s">
        <v>77</v>
      </c>
      <c r="F843" s="55">
        <v>80000</v>
      </c>
      <c r="G843" s="55">
        <v>63.5</v>
      </c>
      <c r="H843" s="55">
        <f t="shared" si="27"/>
        <v>5080000</v>
      </c>
    </row>
    <row r="844" spans="1:8" x14ac:dyDescent="0.35">
      <c r="A844" s="53">
        <f t="shared" si="26"/>
        <v>44896</v>
      </c>
      <c r="B844" s="53">
        <v>44914</v>
      </c>
      <c r="C844" s="54" t="s">
        <v>78</v>
      </c>
      <c r="D844" s="54" t="s">
        <v>25</v>
      </c>
      <c r="E844" s="54" t="s">
        <v>76</v>
      </c>
      <c r="F844" s="55">
        <v>30000</v>
      </c>
      <c r="G844" s="55">
        <v>60</v>
      </c>
      <c r="H844" s="55">
        <f t="shared" si="27"/>
        <v>1800000</v>
      </c>
    </row>
    <row r="845" spans="1:8" x14ac:dyDescent="0.35">
      <c r="A845" s="53">
        <f t="shared" si="26"/>
        <v>44896</v>
      </c>
      <c r="B845" s="53">
        <v>44914</v>
      </c>
      <c r="C845" s="54" t="s">
        <v>78</v>
      </c>
      <c r="D845" s="54" t="s">
        <v>25</v>
      </c>
      <c r="E845" s="54" t="s">
        <v>77</v>
      </c>
      <c r="F845" s="55">
        <v>65000</v>
      </c>
      <c r="G845" s="55">
        <v>59.25</v>
      </c>
      <c r="H845" s="55">
        <f t="shared" si="27"/>
        <v>3851250</v>
      </c>
    </row>
    <row r="846" spans="1:8" x14ac:dyDescent="0.35">
      <c r="A846" s="53">
        <f t="shared" si="26"/>
        <v>44896</v>
      </c>
      <c r="B846" s="53">
        <v>44914</v>
      </c>
      <c r="C846" s="54" t="s">
        <v>78</v>
      </c>
      <c r="D846" s="54" t="s">
        <v>25</v>
      </c>
      <c r="E846" s="54" t="s">
        <v>77</v>
      </c>
      <c r="F846" s="55">
        <v>65000</v>
      </c>
      <c r="G846" s="55">
        <v>61.05</v>
      </c>
      <c r="H846" s="55">
        <f t="shared" si="27"/>
        <v>3968250</v>
      </c>
    </row>
    <row r="847" spans="1:8" x14ac:dyDescent="0.35">
      <c r="A847" s="53">
        <f t="shared" si="26"/>
        <v>44805</v>
      </c>
      <c r="B847" s="53">
        <v>44823</v>
      </c>
      <c r="C847" s="54" t="s">
        <v>78</v>
      </c>
      <c r="D847" s="54" t="s">
        <v>25</v>
      </c>
      <c r="E847" s="54" t="s">
        <v>77</v>
      </c>
      <c r="F847" s="55">
        <v>20000</v>
      </c>
      <c r="G847" s="55">
        <v>69.5</v>
      </c>
      <c r="H847" s="55">
        <f t="shared" si="27"/>
        <v>1390000</v>
      </c>
    </row>
    <row r="848" spans="1:8" x14ac:dyDescent="0.35">
      <c r="A848" s="53">
        <f t="shared" si="26"/>
        <v>44805</v>
      </c>
      <c r="B848" s="53">
        <v>44824</v>
      </c>
      <c r="C848" s="54" t="s">
        <v>78</v>
      </c>
      <c r="D848" s="54" t="s">
        <v>25</v>
      </c>
      <c r="E848" s="54" t="s">
        <v>77</v>
      </c>
      <c r="F848" s="55">
        <v>20000</v>
      </c>
      <c r="G848" s="55">
        <v>69.25</v>
      </c>
      <c r="H848" s="55">
        <f t="shared" si="27"/>
        <v>1385000</v>
      </c>
    </row>
    <row r="849" spans="1:8" x14ac:dyDescent="0.35">
      <c r="A849" s="53">
        <f t="shared" si="26"/>
        <v>44805</v>
      </c>
      <c r="B849" s="53">
        <v>44825</v>
      </c>
      <c r="C849" s="54" t="s">
        <v>78</v>
      </c>
      <c r="D849" s="54" t="s">
        <v>25</v>
      </c>
      <c r="E849" s="54" t="s">
        <v>76</v>
      </c>
      <c r="F849" s="55">
        <v>150000</v>
      </c>
      <c r="G849" s="55">
        <v>69</v>
      </c>
      <c r="H849" s="55">
        <f t="shared" si="27"/>
        <v>10350000</v>
      </c>
    </row>
    <row r="850" spans="1:8" x14ac:dyDescent="0.35">
      <c r="A850" s="53">
        <f t="shared" si="26"/>
        <v>44805</v>
      </c>
      <c r="B850" s="53">
        <v>44827</v>
      </c>
      <c r="C850" s="54" t="s">
        <v>78</v>
      </c>
      <c r="D850" s="54" t="s">
        <v>25</v>
      </c>
      <c r="E850" s="54" t="s">
        <v>76</v>
      </c>
      <c r="F850" s="55">
        <v>60000</v>
      </c>
      <c r="G850" s="55">
        <v>69.5</v>
      </c>
      <c r="H850" s="55">
        <f t="shared" si="27"/>
        <v>4170000</v>
      </c>
    </row>
    <row r="851" spans="1:8" x14ac:dyDescent="0.35">
      <c r="A851" s="53">
        <f t="shared" si="26"/>
        <v>44805</v>
      </c>
      <c r="B851" s="53">
        <v>44830</v>
      </c>
      <c r="C851" s="54" t="s">
        <v>78</v>
      </c>
      <c r="D851" s="54" t="s">
        <v>25</v>
      </c>
      <c r="E851" s="54" t="s">
        <v>76</v>
      </c>
      <c r="F851" s="55">
        <v>20000</v>
      </c>
      <c r="G851" s="55">
        <v>69.75</v>
      </c>
      <c r="H851" s="55">
        <f t="shared" si="27"/>
        <v>1395000</v>
      </c>
    </row>
    <row r="852" spans="1:8" x14ac:dyDescent="0.35">
      <c r="A852" s="53">
        <f t="shared" si="26"/>
        <v>44805</v>
      </c>
      <c r="B852" s="53">
        <v>44832</v>
      </c>
      <c r="C852" s="54" t="s">
        <v>78</v>
      </c>
      <c r="D852" s="54" t="s">
        <v>25</v>
      </c>
      <c r="E852" s="54" t="s">
        <v>77</v>
      </c>
      <c r="F852" s="55">
        <v>240000</v>
      </c>
      <c r="G852" s="55">
        <v>63</v>
      </c>
      <c r="H852" s="55">
        <f t="shared" si="27"/>
        <v>15120000</v>
      </c>
    </row>
    <row r="853" spans="1:8" x14ac:dyDescent="0.35">
      <c r="A853" s="53">
        <f t="shared" si="26"/>
        <v>44805</v>
      </c>
      <c r="B853" s="53">
        <v>44832</v>
      </c>
      <c r="C853" s="54" t="s">
        <v>78</v>
      </c>
      <c r="D853" s="54" t="s">
        <v>25</v>
      </c>
      <c r="E853" s="54" t="s">
        <v>76</v>
      </c>
      <c r="F853" s="55">
        <v>70000</v>
      </c>
      <c r="G853" s="55">
        <v>63.5</v>
      </c>
      <c r="H853" s="55">
        <f t="shared" si="27"/>
        <v>4445000</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FF74F-629A-4265-886E-C501C50E7C54}">
  <dimension ref="A1:D11"/>
  <sheetViews>
    <sheetView workbookViewId="0">
      <selection activeCell="B28" sqref="B28:C28"/>
    </sheetView>
  </sheetViews>
  <sheetFormatPr defaultColWidth="22.1796875" defaultRowHeight="14.5" x14ac:dyDescent="0.35"/>
  <cols>
    <col min="1" max="1" width="16.54296875" customWidth="1"/>
    <col min="2" max="2" width="39.81640625" customWidth="1"/>
    <col min="3" max="3" width="12.1796875" customWidth="1"/>
    <col min="4" max="4" width="41.453125" customWidth="1"/>
  </cols>
  <sheetData>
    <row r="1" spans="1:4" x14ac:dyDescent="0.35">
      <c r="A1" s="146" t="s">
        <v>130</v>
      </c>
    </row>
    <row r="2" spans="1:4" ht="26.5" x14ac:dyDescent="0.35">
      <c r="A2" s="129" t="s">
        <v>111</v>
      </c>
      <c r="B2" s="130" t="s">
        <v>112</v>
      </c>
      <c r="C2" s="145" t="s">
        <v>113</v>
      </c>
      <c r="D2" s="129" t="s">
        <v>114</v>
      </c>
    </row>
    <row r="3" spans="1:4" x14ac:dyDescent="0.35">
      <c r="A3" s="131"/>
      <c r="B3" s="132"/>
      <c r="C3" s="133"/>
      <c r="D3" s="134"/>
    </row>
    <row r="4" spans="1:4" x14ac:dyDescent="0.35">
      <c r="A4" s="135"/>
      <c r="B4" s="136"/>
      <c r="C4" s="137"/>
      <c r="D4" s="138"/>
    </row>
    <row r="5" spans="1:4" ht="43.5" x14ac:dyDescent="0.35">
      <c r="A5" s="247" t="s">
        <v>131</v>
      </c>
      <c r="B5" s="139" t="s">
        <v>116</v>
      </c>
      <c r="C5" s="140">
        <v>120.84</v>
      </c>
      <c r="D5" s="249" t="s">
        <v>117</v>
      </c>
    </row>
    <row r="6" spans="1:4" ht="50" x14ac:dyDescent="0.35">
      <c r="A6" s="247" t="s">
        <v>115</v>
      </c>
      <c r="B6" s="136" t="s">
        <v>118</v>
      </c>
      <c r="C6" s="248">
        <f>+'Resource Rates'!G10</f>
        <v>209.55199999999999</v>
      </c>
      <c r="D6" s="141" t="s">
        <v>233</v>
      </c>
    </row>
    <row r="7" spans="1:4" x14ac:dyDescent="0.35">
      <c r="A7" s="247"/>
      <c r="B7" s="136"/>
      <c r="C7" s="151"/>
      <c r="D7" s="141"/>
    </row>
    <row r="8" spans="1:4" x14ac:dyDescent="0.35">
      <c r="A8" s="135"/>
      <c r="B8" s="136"/>
      <c r="C8" s="151"/>
      <c r="D8" s="141"/>
    </row>
    <row r="9" spans="1:4" x14ac:dyDescent="0.35">
      <c r="A9" s="135"/>
      <c r="B9" s="136"/>
      <c r="C9" s="151"/>
      <c r="D9" s="142"/>
    </row>
    <row r="10" spans="1:4" x14ac:dyDescent="0.35">
      <c r="A10" s="143" t="s">
        <v>119</v>
      </c>
      <c r="B10" s="131" t="s">
        <v>120</v>
      </c>
      <c r="C10" s="144">
        <v>0</v>
      </c>
      <c r="D10" s="142"/>
    </row>
    <row r="11" spans="1:4" x14ac:dyDescent="0.35">
      <c r="C11" s="11">
        <f>SUM(C4:C10)</f>
        <v>330.392</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075E6-2750-45AC-93F9-3C3BE51B526D}">
  <dimension ref="A1"/>
  <sheetViews>
    <sheetView workbookViewId="0">
      <selection activeCell="X56" sqref="X56"/>
    </sheetView>
  </sheetViews>
  <sheetFormatPr defaultRowHeight="14.5"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F169C-53B5-48DF-B54C-9C418DCED27A}">
  <dimension ref="A2:B35"/>
  <sheetViews>
    <sheetView workbookViewId="0">
      <selection activeCell="A20" sqref="A20"/>
    </sheetView>
  </sheetViews>
  <sheetFormatPr defaultRowHeight="14.5" x14ac:dyDescent="0.35"/>
  <cols>
    <col min="2" max="2" width="23.7265625" bestFit="1" customWidth="1"/>
  </cols>
  <sheetData>
    <row r="2" spans="1:1" ht="15.5" x14ac:dyDescent="0.35">
      <c r="A2" s="272" t="s">
        <v>239</v>
      </c>
    </row>
    <row r="4" spans="1:1" x14ac:dyDescent="0.35">
      <c r="A4" t="s">
        <v>240</v>
      </c>
    </row>
    <row r="6" spans="1:1" x14ac:dyDescent="0.35">
      <c r="A6" t="s">
        <v>241</v>
      </c>
    </row>
    <row r="7" spans="1:1" x14ac:dyDescent="0.35">
      <c r="A7" t="s">
        <v>242</v>
      </c>
    </row>
    <row r="8" spans="1:1" x14ac:dyDescent="0.35">
      <c r="A8" t="s">
        <v>243</v>
      </c>
    </row>
    <row r="9" spans="1:1" x14ac:dyDescent="0.35">
      <c r="A9" t="s">
        <v>244</v>
      </c>
    </row>
    <row r="10" spans="1:1" x14ac:dyDescent="0.35">
      <c r="A10" t="s">
        <v>245</v>
      </c>
    </row>
    <row r="11" spans="1:1" x14ac:dyDescent="0.35">
      <c r="A11" t="s">
        <v>246</v>
      </c>
    </row>
    <row r="12" spans="1:1" x14ac:dyDescent="0.35">
      <c r="A12" t="s">
        <v>247</v>
      </c>
    </row>
    <row r="13" spans="1:1" x14ac:dyDescent="0.35">
      <c r="A13" t="s">
        <v>248</v>
      </c>
    </row>
    <row r="14" spans="1:1" x14ac:dyDescent="0.35">
      <c r="A14" t="s">
        <v>249</v>
      </c>
    </row>
    <row r="15" spans="1:1" x14ac:dyDescent="0.35">
      <c r="A15" t="s">
        <v>250</v>
      </c>
    </row>
    <row r="16" spans="1:1" x14ac:dyDescent="0.35">
      <c r="A16" t="s">
        <v>251</v>
      </c>
    </row>
    <row r="17" spans="1:2" x14ac:dyDescent="0.35">
      <c r="A17" t="s">
        <v>252</v>
      </c>
    </row>
    <row r="18" spans="1:2" x14ac:dyDescent="0.35">
      <c r="A18" t="s">
        <v>253</v>
      </c>
    </row>
    <row r="22" spans="1:2" ht="15.5" x14ac:dyDescent="0.35">
      <c r="A22" s="272" t="s">
        <v>254</v>
      </c>
    </row>
    <row r="24" spans="1:2" x14ac:dyDescent="0.35">
      <c r="A24" s="1" t="s">
        <v>200</v>
      </c>
    </row>
    <row r="26" spans="1:2" x14ac:dyDescent="0.35">
      <c r="A26" t="s">
        <v>52</v>
      </c>
      <c r="B26" t="s">
        <v>41</v>
      </c>
    </row>
    <row r="27" spans="1:2" x14ac:dyDescent="0.35">
      <c r="A27" t="s">
        <v>54</v>
      </c>
      <c r="B27" t="s">
        <v>201</v>
      </c>
    </row>
    <row r="28" spans="1:2" x14ac:dyDescent="0.35">
      <c r="A28" t="s">
        <v>203</v>
      </c>
      <c r="B28" t="s">
        <v>202</v>
      </c>
    </row>
    <row r="29" spans="1:2" x14ac:dyDescent="0.35">
      <c r="A29" t="s">
        <v>204</v>
      </c>
      <c r="B29" t="s">
        <v>205</v>
      </c>
    </row>
    <row r="30" spans="1:2" x14ac:dyDescent="0.35">
      <c r="A30" t="s">
        <v>25</v>
      </c>
      <c r="B30" t="s">
        <v>208</v>
      </c>
    </row>
    <row r="31" spans="1:2" x14ac:dyDescent="0.35">
      <c r="A31" t="s">
        <v>26</v>
      </c>
      <c r="B31" t="s">
        <v>209</v>
      </c>
    </row>
    <row r="32" spans="1:2" x14ac:dyDescent="0.35">
      <c r="A32" t="s">
        <v>27</v>
      </c>
      <c r="B32" t="s">
        <v>210</v>
      </c>
    </row>
    <row r="33" spans="1:2" x14ac:dyDescent="0.35">
      <c r="A33" t="s">
        <v>28</v>
      </c>
      <c r="B33" t="s">
        <v>211</v>
      </c>
    </row>
    <row r="34" spans="1:2" x14ac:dyDescent="0.35">
      <c r="A34" t="s">
        <v>214</v>
      </c>
      <c r="B34" t="s">
        <v>213</v>
      </c>
    </row>
    <row r="35" spans="1:2" x14ac:dyDescent="0.35">
      <c r="A35" t="s">
        <v>215</v>
      </c>
      <c r="B35" t="s">
        <v>216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195A9-87AF-48A8-AFA3-44785D0BF176}">
  <sheetPr>
    <pageSetUpPr fitToPage="1"/>
  </sheetPr>
  <dimension ref="A1:E33"/>
  <sheetViews>
    <sheetView topLeftCell="A7" workbookViewId="0">
      <selection activeCell="A27" sqref="A27:D29"/>
    </sheetView>
  </sheetViews>
  <sheetFormatPr defaultColWidth="8.7265625" defaultRowHeight="12.5" x14ac:dyDescent="0.25"/>
  <cols>
    <col min="1" max="1" width="17.26953125" style="164" customWidth="1"/>
    <col min="2" max="2" width="36.1796875" style="164" customWidth="1"/>
    <col min="3" max="3" width="21.54296875" style="164" customWidth="1"/>
    <col min="4" max="4" width="24.7265625" style="164" customWidth="1"/>
    <col min="5" max="5" width="2.453125" style="164" customWidth="1"/>
    <col min="6" max="16384" width="8.7265625" style="164"/>
  </cols>
  <sheetData>
    <row r="1" spans="1:5" ht="18.75" customHeight="1" x14ac:dyDescent="0.4">
      <c r="A1" s="175" t="s">
        <v>154</v>
      </c>
      <c r="B1" s="176"/>
      <c r="C1" s="176"/>
    </row>
    <row r="2" spans="1:5" ht="18.75" customHeight="1" x14ac:dyDescent="0.4">
      <c r="A2" s="175" t="s">
        <v>155</v>
      </c>
      <c r="B2" s="176"/>
      <c r="C2" s="176"/>
    </row>
    <row r="4" spans="1:5" ht="13" x14ac:dyDescent="0.3">
      <c r="A4" s="177" t="s">
        <v>156</v>
      </c>
      <c r="B4" s="178"/>
      <c r="C4" s="178"/>
      <c r="D4" s="178"/>
      <c r="E4" s="179"/>
    </row>
    <row r="5" spans="1:5" ht="21" customHeight="1" x14ac:dyDescent="0.25">
      <c r="A5" s="291" t="s">
        <v>157</v>
      </c>
      <c r="B5" s="292"/>
      <c r="C5" s="292"/>
      <c r="D5" s="292"/>
      <c r="E5" s="293"/>
    </row>
    <row r="6" spans="1:5" x14ac:dyDescent="0.25">
      <c r="A6" s="291"/>
      <c r="B6" s="292"/>
      <c r="C6" s="292"/>
      <c r="D6" s="292"/>
      <c r="E6" s="293"/>
    </row>
    <row r="7" spans="1:5" ht="84.75" customHeight="1" x14ac:dyDescent="0.25">
      <c r="A7" s="291"/>
      <c r="B7" s="292"/>
      <c r="C7" s="292"/>
      <c r="D7" s="292"/>
      <c r="E7" s="293"/>
    </row>
    <row r="8" spans="1:5" ht="16.5" customHeight="1" x14ac:dyDescent="0.25">
      <c r="A8" s="183"/>
      <c r="B8" s="184"/>
      <c r="C8" s="184"/>
      <c r="D8" s="184"/>
      <c r="E8" s="185"/>
    </row>
    <row r="9" spans="1:5" hidden="1" x14ac:dyDescent="0.25">
      <c r="A9" s="180"/>
      <c r="B9" s="181"/>
      <c r="C9" s="181"/>
      <c r="D9" s="181"/>
      <c r="E9" s="182"/>
    </row>
    <row r="10" spans="1:5" ht="13" hidden="1" x14ac:dyDescent="0.25">
      <c r="A10" s="294"/>
      <c r="B10" s="292"/>
      <c r="C10" s="292"/>
      <c r="D10" s="292"/>
      <c r="E10" s="293"/>
    </row>
    <row r="11" spans="1:5" ht="5.25" hidden="1" customHeight="1" x14ac:dyDescent="0.25">
      <c r="A11" s="180"/>
      <c r="B11" s="181"/>
      <c r="C11" s="181"/>
      <c r="D11" s="181"/>
      <c r="E11" s="182"/>
    </row>
    <row r="12" spans="1:5" ht="3" hidden="1" customHeight="1" x14ac:dyDescent="0.25">
      <c r="A12" s="180"/>
      <c r="B12" s="181"/>
      <c r="C12" s="181"/>
      <c r="D12" s="181"/>
      <c r="E12" s="182"/>
    </row>
    <row r="13" spans="1:5" hidden="1" x14ac:dyDescent="0.25">
      <c r="A13" s="180"/>
      <c r="B13" s="181"/>
      <c r="C13" s="181"/>
      <c r="D13" s="181"/>
      <c r="E13" s="182"/>
    </row>
    <row r="14" spans="1:5" hidden="1" x14ac:dyDescent="0.25">
      <c r="A14" s="294" t="s">
        <v>158</v>
      </c>
      <c r="B14" s="292"/>
      <c r="C14" s="292"/>
      <c r="D14" s="292"/>
      <c r="E14" s="293"/>
    </row>
    <row r="15" spans="1:5" ht="25" hidden="1" x14ac:dyDescent="0.25">
      <c r="A15" s="180" t="s">
        <v>159</v>
      </c>
      <c r="B15" s="181"/>
      <c r="C15" s="181"/>
      <c r="D15" s="181"/>
      <c r="E15" s="182"/>
    </row>
    <row r="16" spans="1:5" ht="37.5" hidden="1" x14ac:dyDescent="0.25">
      <c r="A16" s="180" t="s">
        <v>160</v>
      </c>
      <c r="B16" s="181"/>
      <c r="C16" s="181"/>
      <c r="D16" s="181"/>
      <c r="E16" s="182"/>
    </row>
    <row r="17" spans="1:5" hidden="1" x14ac:dyDescent="0.25">
      <c r="A17" s="180"/>
      <c r="B17" s="181"/>
      <c r="C17" s="181"/>
      <c r="D17" s="181"/>
      <c r="E17" s="182"/>
    </row>
    <row r="18" spans="1:5" hidden="1" x14ac:dyDescent="0.25">
      <c r="A18" s="294" t="s">
        <v>161</v>
      </c>
      <c r="B18" s="292"/>
      <c r="C18" s="292"/>
      <c r="D18" s="292"/>
      <c r="E18" s="293"/>
    </row>
    <row r="19" spans="1:5" hidden="1" x14ac:dyDescent="0.25">
      <c r="A19" s="180" t="s">
        <v>162</v>
      </c>
      <c r="B19" s="181"/>
      <c r="C19" s="181"/>
      <c r="D19" s="181"/>
      <c r="E19" s="182"/>
    </row>
    <row r="20" spans="1:5" ht="260.25" hidden="1" customHeight="1" x14ac:dyDescent="0.25">
      <c r="A20" s="183"/>
      <c r="B20" s="184"/>
      <c r="C20" s="184"/>
      <c r="D20" s="184"/>
      <c r="E20" s="185"/>
    </row>
    <row r="22" spans="1:5" ht="13" x14ac:dyDescent="0.3">
      <c r="A22" s="186" t="s">
        <v>111</v>
      </c>
      <c r="B22" s="187" t="s">
        <v>112</v>
      </c>
      <c r="C22" s="187" t="s">
        <v>113</v>
      </c>
      <c r="D22" s="186" t="s">
        <v>114</v>
      </c>
    </row>
    <row r="23" spans="1:5" ht="14.5" x14ac:dyDescent="0.35">
      <c r="A23" s="131"/>
      <c r="B23" s="132"/>
      <c r="C23" s="208"/>
      <c r="D23" s="134"/>
    </row>
    <row r="24" spans="1:5" ht="14.5" x14ac:dyDescent="0.25">
      <c r="A24" s="135"/>
      <c r="B24" s="136"/>
      <c r="C24" s="151"/>
      <c r="D24" s="138"/>
    </row>
    <row r="25" spans="1:5" ht="43.5" x14ac:dyDescent="0.35">
      <c r="A25" s="247" t="s">
        <v>131</v>
      </c>
      <c r="B25" s="139" t="s">
        <v>116</v>
      </c>
      <c r="C25" s="250">
        <v>120.84</v>
      </c>
      <c r="D25" s="249" t="s">
        <v>117</v>
      </c>
    </row>
    <row r="26" spans="1:5" ht="100" x14ac:dyDescent="0.25">
      <c r="A26" s="247" t="s">
        <v>115</v>
      </c>
      <c r="B26" s="136" t="s">
        <v>118</v>
      </c>
      <c r="C26" s="151">
        <v>209.55199999999999</v>
      </c>
      <c r="D26" s="141" t="s">
        <v>233</v>
      </c>
    </row>
    <row r="27" spans="1:5" ht="14.5" x14ac:dyDescent="0.25">
      <c r="A27" s="247"/>
      <c r="B27" s="136"/>
      <c r="C27" s="151"/>
      <c r="D27" s="141"/>
    </row>
    <row r="28" spans="1:5" ht="14.5" x14ac:dyDescent="0.25">
      <c r="A28" s="135"/>
      <c r="B28" s="136"/>
      <c r="C28" s="151"/>
      <c r="D28" s="141"/>
    </row>
    <row r="29" spans="1:5" ht="14.5" x14ac:dyDescent="0.25">
      <c r="A29" s="135"/>
      <c r="B29" s="136"/>
      <c r="C29" s="151"/>
      <c r="D29" s="142"/>
    </row>
    <row r="30" spans="1:5" ht="14.5" x14ac:dyDescent="0.35">
      <c r="A30" s="143" t="s">
        <v>119</v>
      </c>
      <c r="B30" s="131" t="s">
        <v>120</v>
      </c>
      <c r="C30" s="209">
        <f>-'Benefits Mojo East'!P30</f>
        <v>118091.46288784471</v>
      </c>
      <c r="D30" s="142"/>
    </row>
    <row r="31" spans="1:5" x14ac:dyDescent="0.25">
      <c r="A31" s="188"/>
      <c r="B31" s="188"/>
      <c r="C31" s="188"/>
      <c r="D31" s="188"/>
    </row>
    <row r="32" spans="1:5" x14ac:dyDescent="0.25">
      <c r="A32" s="188"/>
      <c r="B32" s="188"/>
      <c r="C32" s="188"/>
      <c r="D32" s="188"/>
    </row>
    <row r="33" spans="1:4" x14ac:dyDescent="0.25">
      <c r="A33" s="188"/>
      <c r="B33" s="188"/>
      <c r="C33" s="188"/>
      <c r="D33" s="188"/>
    </row>
  </sheetData>
  <mergeCells count="4">
    <mergeCell ref="A5:E7"/>
    <mergeCell ref="A10:E10"/>
    <mergeCell ref="A14:E14"/>
    <mergeCell ref="A18:E18"/>
  </mergeCells>
  <pageMargins left="0.75" right="0.75" top="1" bottom="1" header="0.5" footer="0.5"/>
  <pageSetup paperSize="9" scale="8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13FC5-946B-4CFE-83C3-B7F8D2C6E03C}">
  <sheetPr>
    <pageSetUpPr fitToPage="1"/>
  </sheetPr>
  <dimension ref="A1:S44"/>
  <sheetViews>
    <sheetView zoomScale="85" zoomScaleNormal="85" workbookViewId="0">
      <selection activeCell="D44" sqref="D44"/>
    </sheetView>
  </sheetViews>
  <sheetFormatPr defaultColWidth="8.7265625" defaultRowHeight="12.5" x14ac:dyDescent="0.25"/>
  <cols>
    <col min="1" max="1" width="24.26953125" style="164" customWidth="1"/>
    <col min="2" max="3" width="11.26953125" style="164" customWidth="1"/>
    <col min="4" max="7" width="11.81640625" style="164" bestFit="1" customWidth="1"/>
    <col min="8" max="8" width="15" style="164" customWidth="1"/>
    <col min="9" max="9" width="11.81640625" style="164" bestFit="1" customWidth="1"/>
    <col min="10" max="10" width="11.26953125" style="164" bestFit="1" customWidth="1"/>
    <col min="11" max="11" width="11.453125" style="164" bestFit="1" customWidth="1"/>
    <col min="12" max="15" width="11.26953125" style="164" customWidth="1"/>
    <col min="16" max="16" width="13.1796875" style="164" bestFit="1" customWidth="1"/>
    <col min="17" max="17" width="27.453125" style="164" customWidth="1"/>
    <col min="18" max="16384" width="8.7265625" style="164"/>
  </cols>
  <sheetData>
    <row r="1" spans="1:17" ht="20" x14ac:dyDescent="0.4">
      <c r="A1" s="175" t="s">
        <v>154</v>
      </c>
    </row>
    <row r="2" spans="1:17" ht="20" x14ac:dyDescent="0.4">
      <c r="A2" s="175" t="s">
        <v>163</v>
      </c>
    </row>
    <row r="4" spans="1:17" x14ac:dyDescent="0.25">
      <c r="A4" s="295" t="s">
        <v>164</v>
      </c>
      <c r="B4" s="296"/>
      <c r="C4" s="296"/>
      <c r="D4" s="296"/>
      <c r="E4" s="296"/>
      <c r="F4" s="296"/>
      <c r="G4" s="296"/>
      <c r="H4" s="296"/>
      <c r="I4" s="297"/>
    </row>
    <row r="5" spans="1:17" x14ac:dyDescent="0.25">
      <c r="A5" s="298"/>
      <c r="B5" s="299"/>
      <c r="C5" s="299"/>
      <c r="D5" s="299"/>
      <c r="E5" s="299"/>
      <c r="F5" s="299"/>
      <c r="G5" s="299"/>
      <c r="H5" s="299"/>
      <c r="I5" s="300"/>
    </row>
    <row r="6" spans="1:17" x14ac:dyDescent="0.25">
      <c r="A6" s="298"/>
      <c r="B6" s="299"/>
      <c r="C6" s="299"/>
      <c r="D6" s="299"/>
      <c r="E6" s="299"/>
      <c r="F6" s="299"/>
      <c r="G6" s="299"/>
      <c r="H6" s="299"/>
      <c r="I6" s="300"/>
    </row>
    <row r="7" spans="1:17" x14ac:dyDescent="0.25">
      <c r="A7" s="298"/>
      <c r="B7" s="299"/>
      <c r="C7" s="299"/>
      <c r="D7" s="299"/>
      <c r="E7" s="299"/>
      <c r="F7" s="299"/>
      <c r="G7" s="299"/>
      <c r="H7" s="299"/>
      <c r="I7" s="300"/>
    </row>
    <row r="8" spans="1:17" x14ac:dyDescent="0.25">
      <c r="A8" s="298"/>
      <c r="B8" s="299"/>
      <c r="C8" s="299"/>
      <c r="D8" s="299"/>
      <c r="E8" s="299"/>
      <c r="F8" s="299"/>
      <c r="G8" s="299"/>
      <c r="H8" s="299"/>
      <c r="I8" s="300"/>
    </row>
    <row r="9" spans="1:17" x14ac:dyDescent="0.25">
      <c r="A9" s="298"/>
      <c r="B9" s="299"/>
      <c r="C9" s="299"/>
      <c r="D9" s="299"/>
      <c r="E9" s="299"/>
      <c r="F9" s="299"/>
      <c r="G9" s="299"/>
      <c r="H9" s="299"/>
      <c r="I9" s="300"/>
    </row>
    <row r="10" spans="1:17" x14ac:dyDescent="0.25">
      <c r="A10" s="298"/>
      <c r="B10" s="299"/>
      <c r="C10" s="299"/>
      <c r="D10" s="299"/>
      <c r="E10" s="299"/>
      <c r="F10" s="299"/>
      <c r="G10" s="299"/>
      <c r="H10" s="299"/>
      <c r="I10" s="300"/>
    </row>
    <row r="11" spans="1:17" x14ac:dyDescent="0.25">
      <c r="A11" s="298"/>
      <c r="B11" s="299"/>
      <c r="C11" s="299"/>
      <c r="D11" s="299"/>
      <c r="E11" s="299"/>
      <c r="F11" s="299"/>
      <c r="G11" s="299"/>
      <c r="H11" s="299"/>
      <c r="I11" s="300"/>
    </row>
    <row r="12" spans="1:17" x14ac:dyDescent="0.25">
      <c r="A12" s="301"/>
      <c r="B12" s="302"/>
      <c r="C12" s="302"/>
      <c r="D12" s="302"/>
      <c r="E12" s="302"/>
      <c r="F12" s="302"/>
      <c r="G12" s="302"/>
      <c r="H12" s="302"/>
      <c r="I12" s="303"/>
    </row>
    <row r="13" spans="1:17" x14ac:dyDescent="0.25">
      <c r="A13" s="191"/>
      <c r="B13" s="191"/>
      <c r="C13" s="191"/>
      <c r="D13" s="191"/>
      <c r="E13" s="191"/>
      <c r="F13" s="191"/>
      <c r="G13" s="191"/>
    </row>
    <row r="15" spans="1:17" x14ac:dyDescent="0.25">
      <c r="B15" s="192">
        <v>44682</v>
      </c>
      <c r="C15" s="192">
        <v>44713</v>
      </c>
      <c r="D15" s="192">
        <v>44743</v>
      </c>
      <c r="E15" s="192">
        <v>44774</v>
      </c>
      <c r="F15" s="192">
        <v>44805</v>
      </c>
      <c r="G15" s="192">
        <v>44835</v>
      </c>
      <c r="H15" s="192">
        <v>44866</v>
      </c>
      <c r="I15" s="192">
        <v>44896</v>
      </c>
      <c r="J15" s="192">
        <v>44927</v>
      </c>
      <c r="K15" s="192">
        <v>44958</v>
      </c>
      <c r="L15" s="192">
        <v>44986</v>
      </c>
      <c r="M15" s="192">
        <v>45017</v>
      </c>
      <c r="N15" s="192">
        <v>45047</v>
      </c>
      <c r="O15" s="192">
        <v>45078</v>
      </c>
    </row>
    <row r="16" spans="1:17" ht="26" x14ac:dyDescent="0.3">
      <c r="A16" s="15" t="s">
        <v>17</v>
      </c>
      <c r="B16" s="193" t="s">
        <v>0</v>
      </c>
      <c r="C16" s="194" t="s">
        <v>1</v>
      </c>
      <c r="D16" s="194" t="s">
        <v>2</v>
      </c>
      <c r="E16" s="194" t="s">
        <v>3</v>
      </c>
      <c r="F16" s="194" t="s">
        <v>4</v>
      </c>
      <c r="G16" s="194" t="s">
        <v>5</v>
      </c>
      <c r="H16" s="194" t="s">
        <v>6</v>
      </c>
      <c r="I16" s="194" t="s">
        <v>7</v>
      </c>
      <c r="J16" s="194" t="s">
        <v>8</v>
      </c>
      <c r="K16" s="194" t="s">
        <v>9</v>
      </c>
      <c r="L16" s="194" t="s">
        <v>10</v>
      </c>
      <c r="M16" s="194" t="s">
        <v>11</v>
      </c>
      <c r="N16" s="194" t="s">
        <v>12</v>
      </c>
      <c r="O16" s="194" t="s">
        <v>13</v>
      </c>
      <c r="P16" s="194" t="s">
        <v>14</v>
      </c>
      <c r="Q16" s="195" t="s">
        <v>165</v>
      </c>
    </row>
    <row r="17" spans="1:19" x14ac:dyDescent="0.25">
      <c r="A17" s="190"/>
      <c r="B17" s="196"/>
      <c r="C17" s="196"/>
      <c r="D17" s="196"/>
      <c r="E17" s="196"/>
      <c r="F17" s="196"/>
      <c r="G17" s="196"/>
      <c r="H17" s="196"/>
      <c r="I17" s="196"/>
      <c r="J17" s="196"/>
      <c r="K17" s="196"/>
      <c r="L17" s="196"/>
      <c r="M17" s="196"/>
      <c r="N17" s="196"/>
      <c r="O17" s="196"/>
      <c r="P17" s="196"/>
      <c r="Q17" s="196"/>
    </row>
    <row r="18" spans="1:19" ht="13" x14ac:dyDescent="0.3">
      <c r="A18" s="197" t="s">
        <v>15</v>
      </c>
      <c r="B18" s="198">
        <f>SUMIFS('Monthly Revenue and Cost'!AK:AK,'Monthly Revenue and Cost'!$B:$B,'Benefits Mojo East'!$A$16)</f>
        <v>0</v>
      </c>
      <c r="C18" s="198">
        <f>SUMIFS('Monthly Revenue and Cost'!AL:AL,'Monthly Revenue and Cost'!$B:$B,'Benefits Mojo East'!$A$16)</f>
        <v>0</v>
      </c>
      <c r="D18" s="198">
        <f>SUMIFS('Monthly Revenue and Cost'!AM:AM,'Monthly Revenue and Cost'!$B:$B,'Benefits Mojo East'!$A$16)</f>
        <v>10905.09759143554</v>
      </c>
      <c r="E18" s="198">
        <f>SUMIFS('Monthly Revenue and Cost'!AN:AN,'Monthly Revenue and Cost'!$B:$B,'Benefits Mojo East'!$A$16)</f>
        <v>28171.502111208483</v>
      </c>
      <c r="F18" s="198">
        <f>SUMIFS('Monthly Revenue and Cost'!AO:AO,'Monthly Revenue and Cost'!$B:$B,'Benefits Mojo East'!$A$16)</f>
        <v>25595.478035296885</v>
      </c>
      <c r="G18" s="198">
        <f>SUMIFS('Monthly Revenue and Cost'!AP:AP,'Monthly Revenue and Cost'!$B:$B,'Benefits Mojo East'!$A$16)</f>
        <v>23821.693272161199</v>
      </c>
      <c r="H18" s="198">
        <f>SUMIFS('Monthly Revenue and Cost'!AQ:AQ,'Monthly Revenue and Cost'!$B:$B,'Benefits Mojo East'!$A$16)</f>
        <v>21547.179472436441</v>
      </c>
      <c r="I18" s="198">
        <f>SUMIFS('Monthly Revenue and Cost'!AR:AR,'Monthly Revenue and Cost'!$B:$B,'Benefits Mojo East'!$A$16)</f>
        <v>20529.091878336072</v>
      </c>
      <c r="J18" s="198">
        <f>SUMIFS('Monthly Revenue and Cost'!AS:AS,'Monthly Revenue and Cost'!$B:$B,'Benefits Mojo East'!$A$16)</f>
        <v>18565.07463294945</v>
      </c>
      <c r="K18" s="198">
        <f>SUMIFS('Monthly Revenue and Cost'!AT:AT,'Monthly Revenue and Cost'!$B:$B,'Benefits Mojo East'!$A$16)</f>
        <v>18090.405605097745</v>
      </c>
      <c r="L18" s="198">
        <f>SUMIFS('Monthly Revenue and Cost'!AU:AU,'Monthly Revenue and Cost'!$B:$B,'Benefits Mojo East'!$A$16)</f>
        <v>17491.293390737643</v>
      </c>
      <c r="M18" s="198">
        <f>SUMIFS('Monthly Revenue and Cost'!AV:AV,'Monthly Revenue and Cost'!$B:$B,'Benefits Mojo East'!$A$16)</f>
        <v>17491.293390737643</v>
      </c>
      <c r="N18" s="198">
        <f>SUMIFS('Monthly Revenue and Cost'!AW:AW,'Monthly Revenue and Cost'!$B:$B,'Benefits Mojo East'!$A$16)</f>
        <v>16874.101372143854</v>
      </c>
      <c r="O18" s="198">
        <f>SUMIFS('Monthly Revenue and Cost'!AX:AX,'Monthly Revenue and Cost'!$B:$B,'Benefits Mojo East'!$A$16)</f>
        <v>16717.068255705886</v>
      </c>
      <c r="P18" s="199">
        <f>SUM(B18:O18)</f>
        <v>235799.27900824684</v>
      </c>
      <c r="Q18" s="198"/>
      <c r="R18" s="200"/>
    </row>
    <row r="19" spans="1:19" x14ac:dyDescent="0.25">
      <c r="A19" s="196"/>
      <c r="B19" s="201"/>
      <c r="C19" s="201"/>
      <c r="D19" s="201"/>
      <c r="E19" s="201"/>
      <c r="F19" s="201"/>
      <c r="G19" s="201"/>
      <c r="H19" s="201"/>
      <c r="I19" s="201"/>
      <c r="J19" s="201"/>
      <c r="K19" s="201"/>
      <c r="L19" s="201"/>
      <c r="M19" s="201"/>
      <c r="N19" s="201"/>
      <c r="O19" s="201"/>
      <c r="P19" s="201"/>
      <c r="Q19" s="201"/>
      <c r="R19" s="200"/>
    </row>
    <row r="20" spans="1:19" ht="13" x14ac:dyDescent="0.3">
      <c r="A20" s="202" t="s">
        <v>166</v>
      </c>
      <c r="B20" s="201"/>
      <c r="C20" s="201"/>
      <c r="D20" s="201"/>
      <c r="E20" s="201"/>
      <c r="F20" s="201"/>
      <c r="G20" s="201"/>
      <c r="H20" s="201"/>
      <c r="I20" s="201"/>
      <c r="J20" s="201"/>
      <c r="K20" s="201"/>
      <c r="L20" s="201"/>
      <c r="M20" s="201"/>
      <c r="N20" s="201"/>
      <c r="O20" s="201"/>
      <c r="P20" s="201"/>
      <c r="Q20" s="201"/>
      <c r="R20" s="200"/>
    </row>
    <row r="21" spans="1:19" x14ac:dyDescent="0.25">
      <c r="A21" s="196"/>
      <c r="B21" s="201"/>
      <c r="C21" s="201"/>
      <c r="D21" s="201"/>
      <c r="E21" s="201"/>
      <c r="F21" s="201"/>
      <c r="G21" s="201"/>
      <c r="H21" s="201"/>
      <c r="I21" s="201"/>
      <c r="J21" s="201"/>
      <c r="K21" s="201"/>
      <c r="L21" s="201"/>
      <c r="M21" s="201"/>
      <c r="N21" s="201"/>
      <c r="O21" s="201"/>
      <c r="P21" s="201"/>
      <c r="Q21" s="201"/>
      <c r="R21" s="200"/>
      <c r="S21" s="164">
        <v>-1</v>
      </c>
    </row>
    <row r="22" spans="1:19" ht="13" x14ac:dyDescent="0.3">
      <c r="A22" s="197" t="s">
        <v>167</v>
      </c>
      <c r="B22" s="198">
        <f>-SUMIFS('Monthly Revenue and Cost'!AY:AY,'Monthly Revenue and Cost'!$B:$B,'Benefits Mojo East'!$A$16)</f>
        <v>0</v>
      </c>
      <c r="C22" s="198">
        <f>-SUMIFS('Monthly Revenue and Cost'!AZ:AZ,'Monthly Revenue and Cost'!$B:$B,'Benefits Mojo East'!$A$16)</f>
        <v>0</v>
      </c>
      <c r="D22" s="198">
        <f>-SUMIFS('Monthly Revenue and Cost'!BA:BA,'Monthly Revenue and Cost'!$B:$B,'Benefits Mojo East'!$A$16)</f>
        <v>18315.469135973988</v>
      </c>
      <c r="E22" s="198">
        <f>-SUMIFS('Monthly Revenue and Cost'!BB:BB,'Monthly Revenue and Cost'!$B:$B,'Benefits Mojo East'!$A$16)</f>
        <v>47314.961934599465</v>
      </c>
      <c r="F22" s="198">
        <f>-SUMIFS('Monthly Revenue and Cost'!BC:BC,'Monthly Revenue and Cost'!$B:$B,'Benefits Mojo East'!$A$16)</f>
        <v>43179.749143365421</v>
      </c>
      <c r="G22" s="198">
        <f>-SUMIFS('Monthly Revenue and Cost'!BD:BD,'Monthly Revenue and Cost'!$B:$B,'Benefits Mojo East'!$A$16)</f>
        <v>32836.952313435751</v>
      </c>
      <c r="H22" s="198">
        <f>-SUMIFS('Monthly Revenue and Cost'!BE:BE,'Monthly Revenue and Cost'!$B:$B,'Benefits Mojo East'!$A$16)</f>
        <v>29857.879075337238</v>
      </c>
      <c r="I22" s="198">
        <f>-SUMIFS('Monthly Revenue and Cost'!BF:BF,'Monthly Revenue and Cost'!$B:$B,'Benefits Mojo East'!$A$16)</f>
        <v>28493.499740576906</v>
      </c>
      <c r="J22" s="198">
        <f>-SUMIFS('Monthly Revenue and Cost'!BG:BG,'Monthly Revenue and Cost'!$B:$B,'Benefits Mojo East'!$A$16)</f>
        <v>25148.508197743031</v>
      </c>
      <c r="K22" s="198">
        <f>-SUMIFS('Monthly Revenue and Cost'!BH:BH,'Monthly Revenue and Cost'!$B:$B,'Benefits Mojo East'!$A$16)</f>
        <v>24495.67777022691</v>
      </c>
      <c r="L22" s="198">
        <f>-SUMIFS('Monthly Revenue and Cost'!BI:BI,'Monthly Revenue and Cost'!$B:$B,'Benefits Mojo East'!$A$16)</f>
        <v>23626.647713420742</v>
      </c>
      <c r="M22" s="198">
        <f>-SUMIFS('Monthly Revenue and Cost'!BJ:BJ,'Monthly Revenue and Cost'!$B:$B,'Benefits Mojo East'!$A$16)</f>
        <v>22378.545973994795</v>
      </c>
      <c r="N22" s="198">
        <f>-SUMIFS('Monthly Revenue and Cost'!BK:BK,'Monthly Revenue and Cost'!$B:$B,'Benefits Mojo East'!$A$16)</f>
        <v>21569.148243387688</v>
      </c>
      <c r="O22" s="198">
        <f>-SUMIFS('Monthly Revenue and Cost'!BL:BL,'Monthly Revenue and Cost'!$B:$B,'Benefits Mojo East'!$A$16)</f>
        <v>21366.020598041978</v>
      </c>
      <c r="P22" s="199">
        <f>SUM(B22:O22)</f>
        <v>338583.0598401039</v>
      </c>
      <c r="Q22" s="198"/>
      <c r="R22" s="200"/>
    </row>
    <row r="23" spans="1:19" ht="13" x14ac:dyDescent="0.3">
      <c r="A23" s="197" t="s">
        <v>168</v>
      </c>
      <c r="B23" s="198">
        <f>-SUMIFS('Monthly Revenue and Cost'!CM:CM,'Monthly Revenue and Cost'!$B:$B,'Benefits Mojo East'!$A$16)</f>
        <v>0</v>
      </c>
      <c r="C23" s="198">
        <f>-SUMIFS('Monthly Revenue and Cost'!CN:CN,'Monthly Revenue and Cost'!$B:$B,'Benefits Mojo East'!$A$16)</f>
        <v>0</v>
      </c>
      <c r="D23" s="198">
        <f>-SUMIFS('Monthly Revenue and Cost'!CO:CO,'Monthly Revenue and Cost'!$B:$B,'Benefits Mojo East'!$A$16)</f>
        <v>765.8794230245976</v>
      </c>
      <c r="E23" s="198">
        <f>-SUMIFS('Monthly Revenue and Cost'!CP:CP,'Monthly Revenue and Cost'!$B:$B,'Benefits Mojo East'!$A$16)</f>
        <v>1978.5218428135433</v>
      </c>
      <c r="F23" s="198">
        <f>-SUMIFS('Monthly Revenue and Cost'!CQ:CQ,'Monthly Revenue and Cost'!$B:$B,'Benefits Mojo East'!$A$16)</f>
        <v>1800.6472963678091</v>
      </c>
      <c r="G23" s="198">
        <f>-SUMIFS('Monthly Revenue and Cost'!CR:CR,'Monthly Revenue and Cost'!$B:$B,'Benefits Mojo East'!$A$16)</f>
        <v>1682.428585013595</v>
      </c>
      <c r="H23" s="198">
        <f>-SUMIFS('Monthly Revenue and Cost'!CS:CS,'Monthly Revenue and Cost'!$B:$B,'Benefits Mojo East'!$A$16)</f>
        <v>1523.1020040214605</v>
      </c>
      <c r="I23" s="198">
        <f>-SUMIFS('Monthly Revenue and Cost'!CT:CT,'Monthly Revenue and Cost'!$B:$B,'Benefits Mojo East'!$A$16)</f>
        <v>1453.0710263007084</v>
      </c>
      <c r="J23" s="198">
        <f>-SUMIFS('Monthly Revenue and Cost'!CU:CU,'Monthly Revenue and Cost'!$B:$B,'Benefits Mojo East'!$A$16)</f>
        <v>1080.6504448325902</v>
      </c>
      <c r="K23" s="198">
        <f>-SUMIFS('Monthly Revenue and Cost'!CV:CV,'Monthly Revenue and Cost'!$B:$B,'Benefits Mojo East'!$A$16)</f>
        <v>1051.8968385687317</v>
      </c>
      <c r="L23" s="198">
        <f>-SUMIFS('Monthly Revenue and Cost'!CW:CW,'Monthly Revenue and Cost'!$B:$B,'Benefits Mojo East'!$A$16)</f>
        <v>1014.074152630629</v>
      </c>
      <c r="M23" s="198">
        <f>-SUMIFS('Monthly Revenue and Cost'!CX:CX,'Monthly Revenue and Cost'!$B:$B,'Benefits Mojo East'!$A$16)</f>
        <v>1014.074152630629</v>
      </c>
      <c r="N23" s="198">
        <f>-SUMIFS('Monthly Revenue and Cost'!CY:CY,'Monthly Revenue and Cost'!$B:$B,'Benefits Mojo East'!$A$16)</f>
        <v>976.92708638565455</v>
      </c>
      <c r="O23" s="198">
        <f>-SUMIFS('Monthly Revenue and Cost'!CZ:CZ,'Monthly Revenue and Cost'!$B:$B,'Benefits Mojo East'!$A$16)</f>
        <v>966.40920339771924</v>
      </c>
      <c r="P23" s="199">
        <f>SUM(B23:O23)</f>
        <v>15307.682055987665</v>
      </c>
      <c r="Q23" s="198"/>
      <c r="R23" s="200"/>
    </row>
    <row r="24" spans="1:19" ht="13" x14ac:dyDescent="0.3">
      <c r="A24" s="197" t="s">
        <v>169</v>
      </c>
      <c r="B24" s="198"/>
      <c r="C24" s="198"/>
      <c r="D24" s="198"/>
      <c r="E24" s="198"/>
      <c r="F24" s="198"/>
      <c r="G24" s="198"/>
      <c r="H24" s="198"/>
      <c r="I24" s="198"/>
      <c r="J24" s="198"/>
      <c r="K24" s="198"/>
      <c r="L24" s="198"/>
      <c r="M24" s="198"/>
      <c r="N24" s="198"/>
      <c r="O24" s="198"/>
      <c r="P24" s="199">
        <f t="shared" ref="P24:P26" si="0">SUM(B24:O24)</f>
        <v>0</v>
      </c>
      <c r="Q24" s="198"/>
      <c r="R24" s="200"/>
    </row>
    <row r="25" spans="1:19" ht="13" x14ac:dyDescent="0.3">
      <c r="A25" s="197" t="s">
        <v>170</v>
      </c>
      <c r="B25" s="198"/>
      <c r="C25" s="198"/>
      <c r="D25" s="198"/>
      <c r="E25" s="198"/>
      <c r="F25" s="198"/>
      <c r="G25" s="198"/>
      <c r="H25" s="198"/>
      <c r="I25" s="198"/>
      <c r="J25" s="198"/>
      <c r="K25" s="198"/>
      <c r="L25" s="198"/>
      <c r="M25" s="198"/>
      <c r="N25" s="198"/>
      <c r="O25" s="198"/>
      <c r="P25" s="199">
        <f t="shared" si="0"/>
        <v>0</v>
      </c>
      <c r="Q25" s="198"/>
      <c r="R25" s="200"/>
    </row>
    <row r="26" spans="1:19" ht="13" x14ac:dyDescent="0.3">
      <c r="A26" s="197" t="s">
        <v>171</v>
      </c>
      <c r="B26" s="198"/>
      <c r="C26" s="198"/>
      <c r="D26" s="198"/>
      <c r="E26" s="198"/>
      <c r="F26" s="198"/>
      <c r="G26" s="198"/>
      <c r="H26" s="198"/>
      <c r="I26" s="198"/>
      <c r="J26" s="198"/>
      <c r="K26" s="198"/>
      <c r="L26" s="198"/>
      <c r="M26" s="198"/>
      <c r="N26" s="198"/>
      <c r="O26" s="198"/>
      <c r="P26" s="199">
        <f t="shared" si="0"/>
        <v>0</v>
      </c>
      <c r="Q26" s="198"/>
      <c r="R26" s="200"/>
    </row>
    <row r="27" spans="1:19" x14ac:dyDescent="0.25">
      <c r="A27" s="196"/>
      <c r="B27" s="201"/>
      <c r="C27" s="201"/>
      <c r="D27" s="201"/>
      <c r="E27" s="201"/>
      <c r="F27" s="201"/>
      <c r="G27" s="201"/>
      <c r="H27" s="201"/>
      <c r="I27" s="201"/>
      <c r="J27" s="201"/>
      <c r="K27" s="201"/>
      <c r="L27" s="201"/>
      <c r="M27" s="201"/>
      <c r="N27" s="201"/>
      <c r="O27" s="201"/>
      <c r="P27" s="201"/>
      <c r="Q27" s="201"/>
      <c r="R27" s="200"/>
    </row>
    <row r="28" spans="1:19" ht="13" x14ac:dyDescent="0.3">
      <c r="A28" s="197" t="s">
        <v>172</v>
      </c>
      <c r="B28" s="199">
        <f>SUM(B22:B26)</f>
        <v>0</v>
      </c>
      <c r="C28" s="199">
        <f t="shared" ref="C28:O28" si="1">SUM(C22:C26)</f>
        <v>0</v>
      </c>
      <c r="D28" s="199">
        <f t="shared" si="1"/>
        <v>19081.348558998587</v>
      </c>
      <c r="E28" s="199">
        <f t="shared" si="1"/>
        <v>49293.483777413006</v>
      </c>
      <c r="F28" s="199">
        <f t="shared" si="1"/>
        <v>44980.396439733231</v>
      </c>
      <c r="G28" s="199">
        <f t="shared" si="1"/>
        <v>34519.380898449344</v>
      </c>
      <c r="H28" s="199">
        <f t="shared" si="1"/>
        <v>31380.981079358698</v>
      </c>
      <c r="I28" s="199">
        <f t="shared" si="1"/>
        <v>29946.570766877616</v>
      </c>
      <c r="J28" s="199">
        <f t="shared" si="1"/>
        <v>26229.158642575621</v>
      </c>
      <c r="K28" s="199">
        <f t="shared" si="1"/>
        <v>25547.574608795643</v>
      </c>
      <c r="L28" s="199">
        <f t="shared" si="1"/>
        <v>24640.721866051372</v>
      </c>
      <c r="M28" s="199">
        <f t="shared" si="1"/>
        <v>23392.620126625425</v>
      </c>
      <c r="N28" s="199">
        <f t="shared" si="1"/>
        <v>22546.075329773343</v>
      </c>
      <c r="O28" s="199">
        <f t="shared" si="1"/>
        <v>22332.429801439695</v>
      </c>
      <c r="P28" s="199">
        <f>SUM(B28:O28)</f>
        <v>353890.74189609155</v>
      </c>
      <c r="Q28" s="201"/>
      <c r="R28" s="200"/>
    </row>
    <row r="29" spans="1:19" x14ac:dyDescent="0.25">
      <c r="A29" s="196"/>
      <c r="B29" s="201"/>
      <c r="C29" s="201"/>
      <c r="D29" s="201"/>
      <c r="E29" s="201"/>
      <c r="F29" s="201"/>
      <c r="G29" s="201"/>
      <c r="H29" s="201"/>
      <c r="I29" s="201"/>
      <c r="J29" s="201"/>
      <c r="K29" s="201"/>
      <c r="L29" s="201"/>
      <c r="M29" s="201"/>
      <c r="N29" s="201"/>
      <c r="O29" s="201"/>
      <c r="P29" s="201"/>
      <c r="Q29" s="201"/>
      <c r="R29" s="200"/>
    </row>
    <row r="30" spans="1:19" ht="13" x14ac:dyDescent="0.3">
      <c r="A30" s="197" t="s">
        <v>173</v>
      </c>
      <c r="B30" s="199">
        <f>+B18-B28</f>
        <v>0</v>
      </c>
      <c r="C30" s="199">
        <f t="shared" ref="C30:P30" si="2">+C18-C28</f>
        <v>0</v>
      </c>
      <c r="D30" s="199">
        <f t="shared" si="2"/>
        <v>-8176.2509675630463</v>
      </c>
      <c r="E30" s="199">
        <f t="shared" si="2"/>
        <v>-21121.981666204523</v>
      </c>
      <c r="F30" s="199">
        <f t="shared" si="2"/>
        <v>-19384.918404436346</v>
      </c>
      <c r="G30" s="199">
        <f t="shared" si="2"/>
        <v>-10697.687626288145</v>
      </c>
      <c r="H30" s="199">
        <f t="shared" si="2"/>
        <v>-9833.8016069222576</v>
      </c>
      <c r="I30" s="199">
        <f t="shared" si="2"/>
        <v>-9417.4788885415437</v>
      </c>
      <c r="J30" s="199">
        <f t="shared" si="2"/>
        <v>-7664.0840096261709</v>
      </c>
      <c r="K30" s="199">
        <f t="shared" si="2"/>
        <v>-7457.169003697898</v>
      </c>
      <c r="L30" s="199">
        <f t="shared" si="2"/>
        <v>-7149.428475313729</v>
      </c>
      <c r="M30" s="199">
        <f t="shared" si="2"/>
        <v>-5901.326735887782</v>
      </c>
      <c r="N30" s="199">
        <f t="shared" si="2"/>
        <v>-5671.9739576294887</v>
      </c>
      <c r="O30" s="199">
        <f t="shared" si="2"/>
        <v>-5615.3615457338092</v>
      </c>
      <c r="P30" s="199">
        <f t="shared" si="2"/>
        <v>-118091.46288784471</v>
      </c>
      <c r="Q30" s="203"/>
      <c r="R30" s="200"/>
    </row>
    <row r="31" spans="1:19" x14ac:dyDescent="0.25">
      <c r="B31" s="200"/>
      <c r="C31" s="200"/>
      <c r="D31" s="200"/>
      <c r="E31" s="200"/>
      <c r="F31" s="200"/>
      <c r="G31" s="200"/>
      <c r="H31" s="201"/>
      <c r="I31" s="201"/>
      <c r="J31" s="201"/>
      <c r="K31" s="201"/>
      <c r="L31" s="201"/>
      <c r="M31" s="201"/>
      <c r="N31" s="201"/>
      <c r="O31" s="201"/>
      <c r="P31" s="201"/>
      <c r="Q31" s="200"/>
      <c r="R31" s="200"/>
    </row>
    <row r="32" spans="1:19" ht="13" x14ac:dyDescent="0.3">
      <c r="B32" s="200"/>
      <c r="C32" s="200"/>
      <c r="D32" s="200"/>
      <c r="E32" s="200"/>
      <c r="F32" s="200"/>
      <c r="G32" s="200"/>
      <c r="H32" s="204" t="s">
        <v>174</v>
      </c>
      <c r="I32" s="204"/>
      <c r="J32" s="204"/>
      <c r="K32" s="204"/>
      <c r="L32" s="204"/>
      <c r="M32" s="204"/>
      <c r="N32" s="204"/>
      <c r="O32" s="204"/>
      <c r="P32" s="198">
        <f>-SUM('RoLR event costs Mojo East'!C23:C29)+'Benefits Mojo East'!P30</f>
        <v>-118421.85488784472</v>
      </c>
      <c r="Q32" s="200"/>
      <c r="R32" s="200"/>
    </row>
    <row r="33" spans="1:18" x14ac:dyDescent="0.25">
      <c r="B33" s="200"/>
      <c r="C33" s="200"/>
      <c r="D33" s="200"/>
      <c r="E33" s="200"/>
      <c r="F33" s="200"/>
      <c r="G33" s="200"/>
      <c r="H33" s="201"/>
      <c r="I33" s="201"/>
      <c r="J33" s="201"/>
      <c r="K33" s="201"/>
      <c r="L33" s="201"/>
      <c r="M33" s="201"/>
      <c r="N33" s="201"/>
      <c r="O33" s="201"/>
      <c r="P33" s="201"/>
      <c r="Q33" s="200"/>
      <c r="R33" s="200"/>
    </row>
    <row r="34" spans="1:18" ht="13" x14ac:dyDescent="0.3">
      <c r="B34" s="200"/>
      <c r="C34" s="200"/>
      <c r="D34" s="200"/>
      <c r="E34" s="200"/>
      <c r="F34" s="200"/>
      <c r="G34" s="200"/>
      <c r="H34" s="204" t="s">
        <v>175</v>
      </c>
      <c r="I34" s="204"/>
      <c r="J34" s="204"/>
      <c r="K34" s="204"/>
      <c r="L34" s="204"/>
      <c r="M34" s="204"/>
      <c r="N34" s="204"/>
      <c r="O34" s="204"/>
      <c r="P34" s="199">
        <f>IF(P30&lt;0,P32,IF(P30&gt;P32,0,P32-P30))</f>
        <v>-118421.85488784472</v>
      </c>
      <c r="Q34" s="200"/>
      <c r="R34" s="200"/>
    </row>
    <row r="35" spans="1:18" x14ac:dyDescent="0.25">
      <c r="B35" s="200"/>
      <c r="C35" s="200"/>
      <c r="D35" s="200"/>
      <c r="E35" s="200"/>
      <c r="F35" s="200"/>
      <c r="G35" s="200"/>
      <c r="H35" s="200"/>
      <c r="I35" s="200"/>
      <c r="J35" s="200"/>
      <c r="K35" s="200"/>
      <c r="L35" s="200"/>
      <c r="M35" s="200"/>
      <c r="N35" s="200"/>
      <c r="O35" s="200"/>
      <c r="P35" s="200"/>
      <c r="Q35" s="200"/>
      <c r="R35" s="200"/>
    </row>
    <row r="36" spans="1:18" x14ac:dyDescent="0.25">
      <c r="B36" s="200"/>
      <c r="C36" s="200"/>
      <c r="D36" s="200"/>
      <c r="E36" s="200"/>
      <c r="F36" s="200"/>
      <c r="G36" s="200"/>
      <c r="H36" s="200"/>
      <c r="I36" s="200"/>
      <c r="J36" s="200"/>
      <c r="K36" s="200"/>
      <c r="L36" s="200"/>
      <c r="M36" s="200"/>
      <c r="N36" s="200"/>
      <c r="O36" s="200"/>
      <c r="P36" s="200"/>
      <c r="Q36" s="200"/>
      <c r="R36" s="200"/>
    </row>
    <row r="37" spans="1:18" ht="13" x14ac:dyDescent="0.3">
      <c r="A37" s="177" t="s">
        <v>156</v>
      </c>
      <c r="B37" s="205"/>
      <c r="C37" s="205"/>
      <c r="D37" s="205"/>
      <c r="E37" s="205"/>
      <c r="F37" s="206"/>
      <c r="G37" s="200"/>
      <c r="H37" s="200"/>
      <c r="I37" s="200"/>
      <c r="J37" s="200"/>
      <c r="K37" s="200"/>
      <c r="L37" s="200"/>
      <c r="M37" s="200"/>
      <c r="N37" s="200"/>
      <c r="O37" s="200"/>
      <c r="P37" s="200"/>
      <c r="Q37" s="200"/>
      <c r="R37" s="200"/>
    </row>
    <row r="38" spans="1:18" x14ac:dyDescent="0.25">
      <c r="A38" s="291" t="s">
        <v>176</v>
      </c>
      <c r="B38" s="292"/>
      <c r="C38" s="292"/>
      <c r="D38" s="292"/>
      <c r="E38" s="292"/>
      <c r="F38" s="293"/>
      <c r="M38" s="164" t="s">
        <v>177</v>
      </c>
      <c r="O38" s="207">
        <f>+'Summary by Month'!D9</f>
        <v>165</v>
      </c>
      <c r="P38" s="200">
        <f>+O38*41.01</f>
        <v>6766.65</v>
      </c>
      <c r="Q38" s="200"/>
    </row>
    <row r="39" spans="1:18" x14ac:dyDescent="0.25">
      <c r="A39" s="291"/>
      <c r="B39" s="292"/>
      <c r="C39" s="292"/>
      <c r="D39" s="292"/>
      <c r="E39" s="292"/>
      <c r="F39" s="293"/>
      <c r="O39" s="200"/>
      <c r="P39" s="200"/>
      <c r="Q39" s="200"/>
    </row>
    <row r="40" spans="1:18" x14ac:dyDescent="0.25">
      <c r="A40" s="291"/>
      <c r="B40" s="292"/>
      <c r="C40" s="292"/>
      <c r="D40" s="292"/>
      <c r="E40" s="292"/>
      <c r="F40" s="293"/>
      <c r="O40" s="200" t="s">
        <v>178</v>
      </c>
      <c r="P40" s="200">
        <f>+P34+P38</f>
        <v>-111655.20488784472</v>
      </c>
      <c r="Q40" s="200"/>
    </row>
    <row r="41" spans="1:18" x14ac:dyDescent="0.25">
      <c r="A41" s="183"/>
      <c r="B41" s="184"/>
      <c r="C41" s="184"/>
      <c r="D41" s="184"/>
      <c r="E41" s="184"/>
      <c r="F41" s="185"/>
      <c r="O41" s="200"/>
      <c r="P41" s="200"/>
      <c r="Q41" s="200"/>
    </row>
    <row r="43" spans="1:18" ht="13" x14ac:dyDescent="0.3">
      <c r="A43" s="304"/>
      <c r="B43" s="304"/>
      <c r="C43" s="189"/>
    </row>
    <row r="44" spans="1:18" ht="44.25" customHeight="1" x14ac:dyDescent="0.3">
      <c r="A44" s="305" t="s">
        <v>179</v>
      </c>
      <c r="B44" s="305"/>
      <c r="C44" s="231">
        <v>36</v>
      </c>
      <c r="D44" s="221"/>
    </row>
  </sheetData>
  <mergeCells count="4">
    <mergeCell ref="A4:I12"/>
    <mergeCell ref="A38:F40"/>
    <mergeCell ref="A43:B43"/>
    <mergeCell ref="A44:B44"/>
  </mergeCells>
  <pageMargins left="0.75" right="0.75" top="1" bottom="1" header="0.5" footer="0.5"/>
  <pageSetup paperSize="9" scale="7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D3CE7-96B3-49D8-9BDB-FF4725D90663}">
  <dimension ref="A1:AD89"/>
  <sheetViews>
    <sheetView zoomScale="85" zoomScaleNormal="85" workbookViewId="0">
      <pane xSplit="4" ySplit="4" topLeftCell="E5" activePane="bottomRight" state="frozen"/>
      <selection pane="topRight" activeCell="E1" sqref="E1"/>
      <selection pane="bottomLeft" activeCell="A5" sqref="A5"/>
      <selection pane="bottomRight" activeCell="O23" sqref="O23"/>
    </sheetView>
  </sheetViews>
  <sheetFormatPr defaultRowHeight="14.5" outlineLevelCol="1" x14ac:dyDescent="0.35"/>
  <cols>
    <col min="1" max="1" width="11.7265625" bestFit="1" customWidth="1"/>
    <col min="2" max="2" width="15.1796875" customWidth="1"/>
    <col min="3" max="3" width="18.1796875" customWidth="1"/>
    <col min="4" max="4" width="10.453125" customWidth="1"/>
    <col min="5" max="6" width="11.54296875" customWidth="1" outlineLevel="1"/>
    <col min="7" max="7" width="11.1796875" customWidth="1" outlineLevel="1"/>
    <col min="8" max="8" width="12.1796875" customWidth="1" outlineLevel="1"/>
    <col min="9" max="9" width="11.1796875" customWidth="1" outlineLevel="1"/>
    <col min="10" max="16" width="11.81640625" customWidth="1" outlineLevel="1"/>
    <col min="17" max="17" width="11.7265625" customWidth="1" outlineLevel="1"/>
    <col min="18" max="18" width="10.81640625" customWidth="1" outlineLevel="1"/>
    <col min="19" max="19" width="12.1796875" customWidth="1" outlineLevel="1"/>
    <col min="20" max="22" width="13.54296875" customWidth="1" outlineLevel="1"/>
    <col min="23" max="23" width="13.54296875" customWidth="1"/>
    <col min="24" max="24" width="12.1796875" customWidth="1"/>
    <col min="25" max="25" width="11.1796875" customWidth="1"/>
    <col min="28" max="28" width="11" style="2" customWidth="1"/>
    <col min="30" max="30" width="10.453125" customWidth="1"/>
  </cols>
  <sheetData>
    <row r="1" spans="1:30" x14ac:dyDescent="0.35">
      <c r="V1" t="s">
        <v>220</v>
      </c>
    </row>
    <row r="2" spans="1:30" x14ac:dyDescent="0.35">
      <c r="V2" t="s">
        <v>221</v>
      </c>
    </row>
    <row r="3" spans="1:30" x14ac:dyDescent="0.35">
      <c r="E3" s="158">
        <v>44682</v>
      </c>
      <c r="F3" s="158">
        <v>44713</v>
      </c>
      <c r="G3" s="158">
        <v>44743</v>
      </c>
      <c r="H3" s="158">
        <v>44774</v>
      </c>
      <c r="I3" s="158">
        <v>44805</v>
      </c>
      <c r="J3" s="158">
        <v>44835</v>
      </c>
      <c r="K3" s="158">
        <v>44866</v>
      </c>
      <c r="L3" s="158">
        <v>44896</v>
      </c>
      <c r="M3" s="158">
        <v>44927</v>
      </c>
      <c r="N3" s="158">
        <v>44958</v>
      </c>
      <c r="O3" s="158">
        <v>44986</v>
      </c>
      <c r="P3" s="158">
        <v>45017</v>
      </c>
      <c r="Q3" s="158">
        <v>45047</v>
      </c>
      <c r="R3" s="158">
        <v>45078</v>
      </c>
      <c r="V3" s="119">
        <v>41.01</v>
      </c>
    </row>
    <row r="4" spans="1:30" ht="29" x14ac:dyDescent="0.35">
      <c r="A4" s="118" t="s">
        <v>108</v>
      </c>
      <c r="B4" s="118" t="s">
        <v>110</v>
      </c>
      <c r="C4" s="118"/>
      <c r="D4" s="109" t="s">
        <v>109</v>
      </c>
      <c r="E4" s="90" t="s">
        <v>0</v>
      </c>
      <c r="F4" s="91" t="s">
        <v>1</v>
      </c>
      <c r="G4" s="91" t="s">
        <v>2</v>
      </c>
      <c r="H4" s="91" t="s">
        <v>3</v>
      </c>
      <c r="I4" s="91" t="s">
        <v>4</v>
      </c>
      <c r="J4" s="91" t="s">
        <v>5</v>
      </c>
      <c r="K4" s="91" t="s">
        <v>6</v>
      </c>
      <c r="L4" s="91" t="s">
        <v>7</v>
      </c>
      <c r="M4" s="91" t="s">
        <v>8</v>
      </c>
      <c r="N4" s="91" t="s">
        <v>9</v>
      </c>
      <c r="O4" s="91" t="s">
        <v>10</v>
      </c>
      <c r="P4" s="91" t="s">
        <v>11</v>
      </c>
      <c r="Q4" s="91" t="s">
        <v>12</v>
      </c>
      <c r="R4" s="91" t="s">
        <v>13</v>
      </c>
      <c r="S4" s="91" t="s">
        <v>14</v>
      </c>
      <c r="T4" s="117" t="s">
        <v>129</v>
      </c>
      <c r="U4" s="117" t="s">
        <v>135</v>
      </c>
      <c r="V4" s="117" t="s">
        <v>105</v>
      </c>
      <c r="W4" s="152" t="s">
        <v>106</v>
      </c>
    </row>
    <row r="5" spans="1:30" x14ac:dyDescent="0.35">
      <c r="A5" s="1"/>
      <c r="B5" s="15"/>
      <c r="C5" s="15"/>
      <c r="D5" s="15"/>
      <c r="E5" s="2"/>
      <c r="F5" s="2"/>
      <c r="G5" s="2"/>
      <c r="H5" s="2"/>
      <c r="I5" s="2"/>
      <c r="J5" s="2"/>
      <c r="K5" s="2"/>
      <c r="L5" s="2"/>
      <c r="M5" s="2"/>
      <c r="N5" s="2"/>
      <c r="O5" s="2"/>
      <c r="P5" s="2"/>
      <c r="Q5" s="2"/>
      <c r="R5" s="2"/>
      <c r="S5" s="2"/>
    </row>
    <row r="6" spans="1:30" x14ac:dyDescent="0.35">
      <c r="A6" s="13">
        <v>44761</v>
      </c>
      <c r="B6" s="15" t="s">
        <v>17</v>
      </c>
      <c r="C6" s="92" t="s">
        <v>15</v>
      </c>
      <c r="D6" s="92"/>
      <c r="E6" s="2">
        <f>SUMIFS('Monthly Revenue and Cost'!AK:AK,'Monthly Revenue and Cost'!$B:$B,'Summary by Month'!$B6)</f>
        <v>0</v>
      </c>
      <c r="F6" s="2">
        <f>SUMIFS('Monthly Revenue and Cost'!AL:AL,'Monthly Revenue and Cost'!$B:$B,'Summary by Month'!$B6)</f>
        <v>0</v>
      </c>
      <c r="G6" s="2">
        <f>SUMIFS('Monthly Revenue and Cost'!AM:AM,'Monthly Revenue and Cost'!$B:$B,'Summary by Month'!$B6)</f>
        <v>10905.09759143554</v>
      </c>
      <c r="H6" s="2">
        <f>SUMIFS('Monthly Revenue and Cost'!AN:AN,'Monthly Revenue and Cost'!$B:$B,'Summary by Month'!$B6)</f>
        <v>28171.502111208483</v>
      </c>
      <c r="I6" s="2">
        <f>SUMIFS('Monthly Revenue and Cost'!AO:AO,'Monthly Revenue and Cost'!$B:$B,'Summary by Month'!$B6)</f>
        <v>25595.478035296885</v>
      </c>
      <c r="J6" s="2">
        <f>SUMIFS('Monthly Revenue and Cost'!AP:AP,'Monthly Revenue and Cost'!$B:$B,'Summary by Month'!$B6)</f>
        <v>23821.693272161199</v>
      </c>
      <c r="K6" s="2">
        <f>SUMIFS('Monthly Revenue and Cost'!AQ:AQ,'Monthly Revenue and Cost'!$B:$B,'Summary by Month'!$B6)</f>
        <v>21547.179472436441</v>
      </c>
      <c r="L6" s="2">
        <f>SUMIFS('Monthly Revenue and Cost'!AR:AR,'Monthly Revenue and Cost'!$B:$B,'Summary by Month'!$B6)</f>
        <v>20529.091878336072</v>
      </c>
      <c r="M6" s="2">
        <f>SUMIFS('Monthly Revenue and Cost'!AS:AS,'Monthly Revenue and Cost'!$B:$B,'Summary by Month'!$B6)</f>
        <v>18565.07463294945</v>
      </c>
      <c r="N6" s="2">
        <f>SUMIFS('Monthly Revenue and Cost'!AT:AT,'Monthly Revenue and Cost'!$B:$B,'Summary by Month'!$B6)</f>
        <v>18090.405605097745</v>
      </c>
      <c r="O6" s="2">
        <f>SUMIFS('Monthly Revenue and Cost'!AU:AU,'Monthly Revenue and Cost'!$B:$B,'Summary by Month'!$B6)</f>
        <v>17491.293390737643</v>
      </c>
      <c r="P6" s="2">
        <f>SUMIFS('Monthly Revenue and Cost'!AV:AV,'Monthly Revenue and Cost'!$B:$B,'Summary by Month'!$B6)</f>
        <v>17491.293390737643</v>
      </c>
      <c r="Q6" s="2">
        <f>SUMIFS('Monthly Revenue and Cost'!AW:AW,'Monthly Revenue and Cost'!$B:$B,'Summary by Month'!$B6)</f>
        <v>16874.101372143854</v>
      </c>
      <c r="R6" s="2">
        <f>SUMIFS('Monthly Revenue and Cost'!AX:AX,'Monthly Revenue and Cost'!$B:$B,'Summary by Month'!$B6)</f>
        <v>16717.068255705886</v>
      </c>
      <c r="S6" s="2">
        <f t="shared" ref="S6:S9" si="0">SUM(E6:R6)</f>
        <v>235799.27900824684</v>
      </c>
    </row>
    <row r="7" spans="1:30" x14ac:dyDescent="0.35">
      <c r="A7" s="1"/>
      <c r="B7" s="15" t="s">
        <v>17</v>
      </c>
      <c r="C7" s="15" t="s">
        <v>212</v>
      </c>
      <c r="D7" s="15"/>
      <c r="E7" s="2">
        <f>SUMIFS('Monthly Revenue and Cost'!AY:AY,'Monthly Revenue and Cost'!$B:$B,'Summary by Month'!$B7)</f>
        <v>0</v>
      </c>
      <c r="F7" s="2">
        <f>SUMIFS('Monthly Revenue and Cost'!AZ:AZ,'Monthly Revenue and Cost'!$B:$B,'Summary by Month'!$B7)</f>
        <v>0</v>
      </c>
      <c r="G7" s="2">
        <f>SUMIFS('Monthly Revenue and Cost'!BA:BA,'Monthly Revenue and Cost'!$B:$B,'Summary by Month'!$B7)</f>
        <v>-18315.469135973988</v>
      </c>
      <c r="H7" s="2">
        <f>SUMIFS('Monthly Revenue and Cost'!BB:BB,'Monthly Revenue and Cost'!$B:$B,'Summary by Month'!$B7)</f>
        <v>-47314.961934599465</v>
      </c>
      <c r="I7" s="2">
        <f>SUMIFS('Monthly Revenue and Cost'!BC:BC,'Monthly Revenue and Cost'!$B:$B,'Summary by Month'!$B7)</f>
        <v>-43179.749143365421</v>
      </c>
      <c r="J7" s="2">
        <f>SUMIFS('Monthly Revenue and Cost'!BD:BD,'Monthly Revenue and Cost'!$B:$B,'Summary by Month'!$B7)</f>
        <v>-32836.952313435751</v>
      </c>
      <c r="K7" s="2">
        <f>SUMIFS('Monthly Revenue and Cost'!BE:BE,'Monthly Revenue and Cost'!$B:$B,'Summary by Month'!$B7)</f>
        <v>-29857.879075337238</v>
      </c>
      <c r="L7" s="2">
        <f>SUMIFS('Monthly Revenue and Cost'!BF:BF,'Monthly Revenue and Cost'!$B:$B,'Summary by Month'!$B7)</f>
        <v>-28493.499740576906</v>
      </c>
      <c r="M7" s="2">
        <f>SUMIFS('Monthly Revenue and Cost'!BG:BG,'Monthly Revenue and Cost'!$B:$B,'Summary by Month'!$B7)</f>
        <v>-25148.508197743031</v>
      </c>
      <c r="N7" s="2">
        <f>SUMIFS('Monthly Revenue and Cost'!BH:BH,'Monthly Revenue and Cost'!$B:$B,'Summary by Month'!$B7)</f>
        <v>-24495.67777022691</v>
      </c>
      <c r="O7" s="2">
        <f>SUMIFS('Monthly Revenue and Cost'!BI:BI,'Monthly Revenue and Cost'!$B:$B,'Summary by Month'!$B7)</f>
        <v>-23626.647713420742</v>
      </c>
      <c r="P7" s="2">
        <f>SUMIFS('Monthly Revenue and Cost'!BJ:BJ,'Monthly Revenue and Cost'!$B:$B,'Summary by Month'!$B7)</f>
        <v>-22378.545973994795</v>
      </c>
      <c r="Q7" s="2">
        <f>SUMIFS('Monthly Revenue and Cost'!BK:BK,'Monthly Revenue and Cost'!$B:$B,'Summary by Month'!$B7)</f>
        <v>-21569.148243387688</v>
      </c>
      <c r="R7" s="2">
        <f>SUMIFS('Monthly Revenue and Cost'!BL:BL,'Monthly Revenue and Cost'!$B:$B,'Summary by Month'!$B7)</f>
        <v>-21366.020598041978</v>
      </c>
      <c r="S7" s="2">
        <f t="shared" si="0"/>
        <v>-338583.0598401039</v>
      </c>
    </row>
    <row r="8" spans="1:30" x14ac:dyDescent="0.35">
      <c r="A8" s="1"/>
      <c r="B8" s="15" t="s">
        <v>17</v>
      </c>
      <c r="C8" s="15" t="s">
        <v>168</v>
      </c>
      <c r="D8" s="15"/>
      <c r="E8" s="2">
        <f>SUMIFS('Monthly Revenue and Cost'!CM:CM,'Monthly Revenue and Cost'!$B:$B,'Summary by Month'!$B7)</f>
        <v>0</v>
      </c>
      <c r="F8" s="2">
        <f>SUMIFS('Monthly Revenue and Cost'!CN:CN,'Monthly Revenue and Cost'!$B:$B,'Summary by Month'!$B7)</f>
        <v>0</v>
      </c>
      <c r="G8" s="2">
        <f>SUMIFS('Monthly Revenue and Cost'!CO:CO,'Monthly Revenue and Cost'!$B:$B,'Summary by Month'!$B7)</f>
        <v>-765.8794230245976</v>
      </c>
      <c r="H8" s="2">
        <f>SUMIFS('Monthly Revenue and Cost'!CP:CP,'Monthly Revenue and Cost'!$B:$B,'Summary by Month'!$B7)</f>
        <v>-1978.5218428135433</v>
      </c>
      <c r="I8" s="2">
        <f>SUMIFS('Monthly Revenue and Cost'!CQ:CQ,'Monthly Revenue and Cost'!$B:$B,'Summary by Month'!$B7)</f>
        <v>-1800.6472963678091</v>
      </c>
      <c r="J8" s="2">
        <f>SUMIFS('Monthly Revenue and Cost'!CR:CR,'Monthly Revenue and Cost'!$B:$B,'Summary by Month'!$B7)</f>
        <v>-1682.428585013595</v>
      </c>
      <c r="K8" s="2">
        <f>SUMIFS('Monthly Revenue and Cost'!CS:CS,'Monthly Revenue and Cost'!$B:$B,'Summary by Month'!$B7)</f>
        <v>-1523.1020040214605</v>
      </c>
      <c r="L8" s="2">
        <f>SUMIFS('Monthly Revenue and Cost'!CT:CT,'Monthly Revenue and Cost'!$B:$B,'Summary by Month'!$B7)</f>
        <v>-1453.0710263007084</v>
      </c>
      <c r="M8" s="2">
        <f>SUMIFS('Monthly Revenue and Cost'!CU:CU,'Monthly Revenue and Cost'!$B:$B,'Summary by Month'!$B7)</f>
        <v>-1080.6504448325902</v>
      </c>
      <c r="N8" s="2">
        <f>SUMIFS('Monthly Revenue and Cost'!CV:CV,'Monthly Revenue and Cost'!$B:$B,'Summary by Month'!$B7)</f>
        <v>-1051.8968385687317</v>
      </c>
      <c r="O8" s="2">
        <f>SUMIFS('Monthly Revenue and Cost'!CW:CW,'Monthly Revenue and Cost'!$B:$B,'Summary by Month'!$B7)</f>
        <v>-1014.074152630629</v>
      </c>
      <c r="P8" s="2">
        <f>SUMIFS('Monthly Revenue and Cost'!CX:CX,'Monthly Revenue and Cost'!$B:$B,'Summary by Month'!$B7)</f>
        <v>-1014.074152630629</v>
      </c>
      <c r="Q8" s="2">
        <f>SUMIFS('Monthly Revenue and Cost'!CY:CY,'Monthly Revenue and Cost'!$B:$B,'Summary by Month'!$B7)</f>
        <v>-976.92708638565455</v>
      </c>
      <c r="R8" s="2">
        <f>SUMIFS('Monthly Revenue and Cost'!CZ:CZ,'Monthly Revenue and Cost'!$B:$B,'Summary by Month'!$B7)</f>
        <v>-966.40920339771924</v>
      </c>
      <c r="S8" s="2">
        <f t="shared" si="0"/>
        <v>-15307.682055987665</v>
      </c>
    </row>
    <row r="9" spans="1:30" x14ac:dyDescent="0.35">
      <c r="A9" s="1"/>
      <c r="B9" s="15" t="s">
        <v>17</v>
      </c>
      <c r="C9" s="15" t="s">
        <v>16</v>
      </c>
      <c r="D9" s="15">
        <f>SUMIFS('Monthly Revenue and Cost'!$J:$J,'Monthly Revenue and Cost'!$B:$B,'Summary by Month'!B9,'Monthly Revenue and Cost'!F:F,"&lt;&gt;"&amp;"--All--")</f>
        <v>165</v>
      </c>
      <c r="E9" s="2">
        <f>SUM(E6:E8)</f>
        <v>0</v>
      </c>
      <c r="F9" s="2">
        <f t="shared" ref="F9" si="1">SUM(F6:F8)</f>
        <v>0</v>
      </c>
      <c r="G9" s="2">
        <f t="shared" ref="G9" si="2">SUM(G6:G8)</f>
        <v>-8176.2509675630454</v>
      </c>
      <c r="H9" s="2">
        <f t="shared" ref="H9" si="3">SUM(H6:H8)</f>
        <v>-21121.981666204527</v>
      </c>
      <c r="I9" s="2">
        <f t="shared" ref="I9" si="4">SUM(I6:I8)</f>
        <v>-19384.918404436346</v>
      </c>
      <c r="J9" s="2">
        <f t="shared" ref="J9" si="5">SUM(J6:J8)</f>
        <v>-10697.687626288147</v>
      </c>
      <c r="K9" s="2">
        <f t="shared" ref="K9" si="6">SUM(K6:K8)</f>
        <v>-9833.8016069222576</v>
      </c>
      <c r="L9" s="2">
        <f t="shared" ref="L9" si="7">SUM(L6:L8)</f>
        <v>-9417.4788885415419</v>
      </c>
      <c r="M9" s="2">
        <f t="shared" ref="M9" si="8">SUM(M6:M8)</f>
        <v>-7664.0840096261709</v>
      </c>
      <c r="N9" s="2">
        <f t="shared" ref="N9" si="9">SUM(N6:N8)</f>
        <v>-7457.1690036978962</v>
      </c>
      <c r="O9" s="2">
        <f t="shared" ref="O9" si="10">SUM(O6:O8)</f>
        <v>-7149.4284753137281</v>
      </c>
      <c r="P9" s="2">
        <f t="shared" ref="P9" si="11">SUM(P6:P8)</f>
        <v>-5901.3267358877811</v>
      </c>
      <c r="Q9" s="2">
        <f t="shared" ref="Q9" si="12">SUM(Q6:Q8)</f>
        <v>-5671.9739576294887</v>
      </c>
      <c r="R9" s="2">
        <f t="shared" ref="R9" si="13">SUM(R6:R8)</f>
        <v>-5615.361545733811</v>
      </c>
      <c r="S9" s="2">
        <f t="shared" si="0"/>
        <v>-118091.46288784477</v>
      </c>
      <c r="T9" s="2">
        <f>-+'Retail Admin Costs'!C11</f>
        <v>-330.392</v>
      </c>
      <c r="U9" s="2">
        <f>+S9+T9</f>
        <v>-118421.85488784478</v>
      </c>
      <c r="V9" s="2">
        <f>+D9*$V$3</f>
        <v>6766.65</v>
      </c>
      <c r="W9" s="2">
        <f>+S9+V9+T9</f>
        <v>-111655.20488784478</v>
      </c>
      <c r="Y9" s="2"/>
      <c r="Z9" s="2"/>
      <c r="AD9" s="2"/>
    </row>
    <row r="10" spans="1:30" x14ac:dyDescent="0.35">
      <c r="A10" s="1"/>
      <c r="B10" s="15"/>
      <c r="C10" s="15"/>
      <c r="D10" s="15"/>
      <c r="E10" s="2"/>
      <c r="F10" s="2"/>
      <c r="G10" s="2"/>
      <c r="H10" s="2"/>
      <c r="I10" s="2"/>
      <c r="J10" s="2"/>
      <c r="K10" s="2"/>
      <c r="L10" s="2"/>
      <c r="M10" s="2"/>
      <c r="N10" s="2"/>
      <c r="O10" s="2"/>
      <c r="P10" s="2"/>
      <c r="Q10" s="2"/>
      <c r="R10" s="2"/>
      <c r="S10" s="2"/>
    </row>
    <row r="12" spans="1:30" ht="15" thickBot="1" x14ac:dyDescent="0.4">
      <c r="B12" s="155"/>
      <c r="C12" s="155"/>
      <c r="D12" s="155"/>
      <c r="E12" s="155"/>
      <c r="F12" s="155"/>
      <c r="G12" s="155"/>
      <c r="H12" s="155"/>
      <c r="I12" s="155"/>
      <c r="K12" s="15" t="s">
        <v>17</v>
      </c>
      <c r="N12" s="15"/>
      <c r="Q12" s="1"/>
    </row>
    <row r="13" spans="1:30" ht="15" thickBot="1" x14ac:dyDescent="0.4">
      <c r="B13" s="155"/>
      <c r="C13" s="155"/>
      <c r="D13" s="155"/>
      <c r="E13" s="155"/>
      <c r="F13" s="155"/>
      <c r="G13" s="155"/>
      <c r="H13" s="155"/>
      <c r="I13" s="155"/>
      <c r="K13" s="147" t="s">
        <v>121</v>
      </c>
      <c r="L13" s="148" t="s">
        <v>122</v>
      </c>
      <c r="N13" s="155"/>
      <c r="O13" s="155"/>
      <c r="P13" s="155"/>
      <c r="Q13" s="155"/>
      <c r="R13" s="155"/>
      <c r="S13" s="155"/>
      <c r="T13" s="155"/>
    </row>
    <row r="14" spans="1:30" ht="25.5" thickBot="1" x14ac:dyDescent="0.4">
      <c r="B14" s="155"/>
      <c r="C14" s="155"/>
      <c r="D14" s="155"/>
      <c r="E14" s="155"/>
      <c r="F14" s="155"/>
      <c r="G14" s="155"/>
      <c r="H14" s="155"/>
      <c r="I14" s="155"/>
      <c r="K14" s="149" t="s">
        <v>123</v>
      </c>
      <c r="L14" s="150">
        <f>-T9</f>
        <v>330.392</v>
      </c>
      <c r="N14" s="155"/>
      <c r="O14" s="155"/>
      <c r="P14" s="155"/>
      <c r="Q14" s="155"/>
      <c r="R14" s="155"/>
      <c r="S14" s="155"/>
      <c r="T14" s="155"/>
    </row>
    <row r="15" spans="1:30" ht="38" thickBot="1" x14ac:dyDescent="0.4">
      <c r="B15" s="155"/>
      <c r="C15" s="155"/>
      <c r="D15" s="155"/>
      <c r="E15" s="155"/>
      <c r="F15" s="155"/>
      <c r="G15" s="155"/>
      <c r="H15" s="155"/>
      <c r="I15" s="155"/>
      <c r="K15" s="149" t="s">
        <v>124</v>
      </c>
      <c r="L15" s="150">
        <f>-S7-S8</f>
        <v>353890.74189609155</v>
      </c>
      <c r="N15" s="155"/>
      <c r="O15" s="155"/>
      <c r="P15" s="155"/>
      <c r="Q15" s="155"/>
      <c r="R15" s="155"/>
      <c r="S15" s="155"/>
      <c r="T15" s="155"/>
    </row>
    <row r="16" spans="1:30" x14ac:dyDescent="0.35">
      <c r="B16" s="155"/>
      <c r="C16" s="155"/>
      <c r="D16" s="155"/>
      <c r="E16" s="155"/>
      <c r="F16" s="155"/>
      <c r="G16" s="155"/>
      <c r="H16" s="155"/>
      <c r="I16" s="155"/>
      <c r="K16" s="153" t="s">
        <v>125</v>
      </c>
      <c r="L16" s="154">
        <f>+L14+L15</f>
        <v>354221.13389609155</v>
      </c>
      <c r="N16" s="155"/>
      <c r="O16" s="155"/>
      <c r="P16" s="155"/>
      <c r="Q16" s="155"/>
      <c r="R16" s="155"/>
      <c r="S16" s="155"/>
      <c r="T16" s="155"/>
    </row>
    <row r="17" spans="1:23" ht="25.5" thickBot="1" x14ac:dyDescent="0.4">
      <c r="B17" s="155"/>
      <c r="C17" s="155"/>
      <c r="D17" s="155"/>
      <c r="E17" s="155"/>
      <c r="F17" s="155"/>
      <c r="G17" s="155"/>
      <c r="H17" s="155"/>
      <c r="I17" s="155"/>
      <c r="K17" s="149" t="s">
        <v>126</v>
      </c>
      <c r="L17" s="150">
        <f>+S6</f>
        <v>235799.27900824684</v>
      </c>
      <c r="N17" s="155"/>
      <c r="O17" s="155"/>
      <c r="P17" s="155"/>
      <c r="Q17" s="155"/>
      <c r="R17" s="155"/>
      <c r="S17" s="155"/>
      <c r="T17" s="155"/>
    </row>
    <row r="18" spans="1:23" ht="25.5" thickBot="1" x14ac:dyDescent="0.4">
      <c r="B18" s="155"/>
      <c r="C18" s="155"/>
      <c r="D18" s="155"/>
      <c r="E18" s="155"/>
      <c r="F18" s="155"/>
      <c r="G18" s="155"/>
      <c r="H18" s="155"/>
      <c r="I18" s="155"/>
      <c r="K18" s="149" t="s">
        <v>127</v>
      </c>
      <c r="L18" s="150">
        <f>+V9</f>
        <v>6766.65</v>
      </c>
      <c r="N18" s="155"/>
      <c r="O18" s="155"/>
      <c r="P18" s="155"/>
      <c r="Q18" s="155"/>
      <c r="R18" s="155"/>
      <c r="S18" s="155"/>
      <c r="T18" s="155"/>
    </row>
    <row r="19" spans="1:23" ht="25.5" thickBot="1" x14ac:dyDescent="0.4">
      <c r="B19" s="155"/>
      <c r="C19" s="155"/>
      <c r="D19" s="155"/>
      <c r="E19" s="155"/>
      <c r="F19" s="155"/>
      <c r="G19" s="155"/>
      <c r="H19" s="155"/>
      <c r="I19" s="155"/>
      <c r="K19" s="149" t="s">
        <v>128</v>
      </c>
      <c r="L19" s="150">
        <f>-W9</f>
        <v>111655.20488784478</v>
      </c>
      <c r="N19" s="155"/>
      <c r="O19" s="155"/>
      <c r="P19" s="155"/>
      <c r="Q19" s="155"/>
      <c r="R19" s="155"/>
      <c r="S19" s="155"/>
      <c r="T19" s="155"/>
    </row>
    <row r="20" spans="1:23" x14ac:dyDescent="0.35">
      <c r="B20" s="155"/>
      <c r="C20" s="155"/>
      <c r="D20" s="155"/>
      <c r="E20" s="155"/>
      <c r="F20" s="155"/>
      <c r="G20" s="155"/>
      <c r="H20" s="155"/>
      <c r="I20" s="155"/>
    </row>
    <row r="21" spans="1:23" x14ac:dyDescent="0.35">
      <c r="C21" s="155"/>
      <c r="F21" s="155"/>
      <c r="I21" s="155"/>
      <c r="L21" s="155">
        <f>-O14-O15+O17+O18+O19</f>
        <v>0</v>
      </c>
      <c r="O21" s="155"/>
    </row>
    <row r="23" spans="1:23" x14ac:dyDescent="0.35">
      <c r="E23" s="24"/>
      <c r="F23" s="24"/>
      <c r="G23" s="24"/>
      <c r="H23" s="24"/>
      <c r="I23" s="24"/>
      <c r="J23" s="24"/>
      <c r="K23" s="24"/>
      <c r="L23" s="24"/>
      <c r="M23" s="24"/>
      <c r="N23" s="24"/>
      <c r="O23" s="24"/>
      <c r="P23" s="24"/>
      <c r="Q23" s="24"/>
      <c r="R23" s="24"/>
    </row>
    <row r="25" spans="1:23" x14ac:dyDescent="0.35">
      <c r="A25" s="6"/>
      <c r="E25" s="2"/>
      <c r="F25" s="2"/>
      <c r="G25" s="2"/>
      <c r="H25" s="2"/>
      <c r="I25" s="2"/>
      <c r="J25" s="2"/>
      <c r="K25" s="2"/>
      <c r="L25" s="2"/>
      <c r="M25" s="2"/>
      <c r="N25" s="2"/>
      <c r="O25" s="2"/>
      <c r="P25" s="2"/>
      <c r="Q25" s="2"/>
      <c r="R25" s="2"/>
      <c r="S25" s="2"/>
    </row>
    <row r="26" spans="1:23" x14ac:dyDescent="0.35">
      <c r="E26" s="2"/>
      <c r="F26" s="2"/>
      <c r="G26" s="2"/>
      <c r="H26" s="2"/>
      <c r="I26" s="2"/>
      <c r="J26" s="2"/>
      <c r="K26" s="2"/>
      <c r="L26" s="2"/>
      <c r="M26" s="2"/>
      <c r="N26" s="2"/>
      <c r="O26" s="2"/>
      <c r="P26" s="2"/>
      <c r="Q26" s="2"/>
      <c r="R26" s="2"/>
      <c r="S26" s="2"/>
    </row>
    <row r="27" spans="1:23" x14ac:dyDescent="0.35">
      <c r="E27" s="2"/>
      <c r="F27" s="2"/>
      <c r="G27" s="2"/>
      <c r="H27" s="2"/>
      <c r="I27" s="2"/>
      <c r="J27" s="2"/>
      <c r="K27" s="2"/>
      <c r="L27" s="2"/>
      <c r="M27" s="2"/>
      <c r="N27" s="2"/>
      <c r="O27" s="2"/>
      <c r="P27" s="2"/>
      <c r="Q27" s="2"/>
      <c r="R27" s="2"/>
      <c r="S27" s="2"/>
    </row>
    <row r="28" spans="1:23" x14ac:dyDescent="0.35">
      <c r="E28" s="2"/>
      <c r="F28" s="2"/>
      <c r="G28" s="2"/>
      <c r="H28" s="2"/>
      <c r="I28" s="2"/>
      <c r="J28" s="2"/>
      <c r="K28" s="2"/>
      <c r="L28" s="2"/>
      <c r="M28" s="2"/>
      <c r="N28" s="2"/>
      <c r="O28" s="2"/>
      <c r="P28" s="2"/>
      <c r="Q28" s="2"/>
      <c r="R28" s="2"/>
      <c r="S28" s="2"/>
      <c r="T28" s="2"/>
      <c r="U28" s="2"/>
      <c r="V28" s="2"/>
      <c r="W28" s="2"/>
    </row>
    <row r="29" spans="1:23" x14ac:dyDescent="0.35">
      <c r="E29" s="2"/>
      <c r="F29" s="2"/>
      <c r="G29" s="2"/>
      <c r="H29" s="2"/>
      <c r="I29" s="2"/>
      <c r="J29" s="2"/>
      <c r="K29" s="2"/>
      <c r="L29" s="2"/>
      <c r="M29" s="2"/>
      <c r="N29" s="2"/>
      <c r="O29" s="2"/>
      <c r="P29" s="2"/>
      <c r="Q29" s="2"/>
      <c r="R29" s="2"/>
      <c r="S29" s="2"/>
    </row>
    <row r="30" spans="1:23" x14ac:dyDescent="0.35">
      <c r="A30" s="6"/>
      <c r="E30" s="2"/>
      <c r="F30" s="2"/>
      <c r="G30" s="2"/>
      <c r="H30" s="2"/>
      <c r="I30" s="2"/>
      <c r="J30" s="2"/>
      <c r="K30" s="2"/>
      <c r="L30" s="2"/>
      <c r="M30" s="2"/>
      <c r="N30" s="2"/>
      <c r="O30" s="2"/>
      <c r="P30" s="2"/>
      <c r="Q30" s="2"/>
      <c r="R30" s="2"/>
      <c r="S30" s="2"/>
    </row>
    <row r="31" spans="1:23" x14ac:dyDescent="0.35">
      <c r="E31" s="2"/>
      <c r="F31" s="2"/>
      <c r="G31" s="2"/>
      <c r="H31" s="2"/>
      <c r="I31" s="2"/>
      <c r="J31" s="2"/>
      <c r="K31" s="2"/>
      <c r="L31" s="2"/>
      <c r="M31" s="2"/>
      <c r="N31" s="2"/>
      <c r="O31" s="2"/>
      <c r="P31" s="2"/>
      <c r="Q31" s="2"/>
      <c r="R31" s="2"/>
      <c r="S31" s="2"/>
    </row>
    <row r="32" spans="1:23" x14ac:dyDescent="0.35">
      <c r="E32" s="2"/>
      <c r="F32" s="2"/>
      <c r="G32" s="2"/>
      <c r="H32" s="2"/>
      <c r="I32" s="2"/>
      <c r="J32" s="2"/>
      <c r="K32" s="2"/>
      <c r="L32" s="2"/>
      <c r="M32" s="2"/>
      <c r="N32" s="2"/>
      <c r="O32" s="2"/>
      <c r="P32" s="2"/>
      <c r="Q32" s="2"/>
      <c r="R32" s="2"/>
      <c r="S32" s="2"/>
    </row>
    <row r="33" spans="1:23" x14ac:dyDescent="0.35">
      <c r="E33" s="2"/>
      <c r="F33" s="2"/>
      <c r="G33" s="2"/>
      <c r="H33" s="2"/>
      <c r="I33" s="2"/>
      <c r="J33" s="2"/>
      <c r="K33" s="2"/>
      <c r="L33" s="2"/>
      <c r="M33" s="2"/>
      <c r="N33" s="2"/>
      <c r="O33" s="2"/>
      <c r="P33" s="2"/>
      <c r="Q33" s="2"/>
      <c r="R33" s="2"/>
      <c r="S33" s="2"/>
      <c r="T33" s="2"/>
      <c r="U33" s="2"/>
      <c r="V33" s="2"/>
      <c r="W33" s="2"/>
    </row>
    <row r="34" spans="1:23" x14ac:dyDescent="0.35">
      <c r="E34" s="2"/>
      <c r="F34" s="2"/>
      <c r="G34" s="2"/>
      <c r="H34" s="2"/>
      <c r="I34" s="2"/>
      <c r="J34" s="2"/>
      <c r="K34" s="2"/>
      <c r="L34" s="2"/>
      <c r="M34" s="2"/>
      <c r="N34" s="2"/>
      <c r="O34" s="2"/>
      <c r="P34" s="2"/>
      <c r="Q34" s="2"/>
      <c r="R34" s="2"/>
      <c r="S34" s="2"/>
    </row>
    <row r="35" spans="1:23" x14ac:dyDescent="0.35">
      <c r="A35" s="6"/>
      <c r="E35" s="2"/>
      <c r="F35" s="2"/>
      <c r="G35" s="2"/>
      <c r="H35" s="2"/>
      <c r="I35" s="2"/>
      <c r="J35" s="2"/>
      <c r="K35" s="2"/>
      <c r="L35" s="2"/>
      <c r="M35" s="2"/>
      <c r="N35" s="2"/>
      <c r="O35" s="2"/>
      <c r="P35" s="2"/>
      <c r="Q35" s="2"/>
      <c r="R35" s="2"/>
      <c r="S35" s="2"/>
    </row>
    <row r="36" spans="1:23" x14ac:dyDescent="0.35">
      <c r="E36" s="2"/>
      <c r="F36" s="2"/>
      <c r="G36" s="2"/>
      <c r="H36" s="2"/>
      <c r="I36" s="2"/>
      <c r="J36" s="2"/>
      <c r="K36" s="2"/>
      <c r="L36" s="2"/>
      <c r="M36" s="2"/>
      <c r="N36" s="2"/>
      <c r="O36" s="2"/>
      <c r="P36" s="2"/>
      <c r="Q36" s="2"/>
      <c r="R36" s="2"/>
      <c r="S36" s="2"/>
    </row>
    <row r="37" spans="1:23" x14ac:dyDescent="0.35">
      <c r="E37" s="2"/>
      <c r="F37" s="2"/>
      <c r="G37" s="2"/>
      <c r="H37" s="2"/>
      <c r="I37" s="2"/>
      <c r="J37" s="2"/>
      <c r="K37" s="2"/>
      <c r="L37" s="2"/>
      <c r="M37" s="2"/>
      <c r="N37" s="2"/>
      <c r="O37" s="2"/>
      <c r="P37" s="2"/>
      <c r="Q37" s="2"/>
      <c r="R37" s="2"/>
      <c r="S37" s="2"/>
    </row>
    <row r="38" spans="1:23" x14ac:dyDescent="0.35">
      <c r="E38" s="2"/>
      <c r="F38" s="2"/>
      <c r="G38" s="2"/>
      <c r="H38" s="2"/>
      <c r="I38" s="2"/>
      <c r="J38" s="2"/>
      <c r="K38" s="2"/>
      <c r="L38" s="2"/>
      <c r="M38" s="2"/>
      <c r="N38" s="2"/>
      <c r="O38" s="2"/>
      <c r="P38" s="2"/>
      <c r="Q38" s="2"/>
      <c r="R38" s="2"/>
      <c r="S38" s="2"/>
      <c r="T38" s="2"/>
      <c r="U38" s="2"/>
      <c r="V38" s="2"/>
      <c r="W38" s="2"/>
    </row>
    <row r="39" spans="1:23" x14ac:dyDescent="0.35">
      <c r="E39" s="2"/>
      <c r="F39" s="2"/>
      <c r="G39" s="2"/>
      <c r="H39" s="2"/>
      <c r="I39" s="2"/>
      <c r="J39" s="2"/>
      <c r="K39" s="2"/>
      <c r="L39" s="2"/>
      <c r="M39" s="2"/>
      <c r="N39" s="2"/>
      <c r="O39" s="2"/>
      <c r="P39" s="2"/>
      <c r="Q39" s="2"/>
      <c r="R39" s="2"/>
      <c r="S39" s="2"/>
    </row>
    <row r="40" spans="1:23" x14ac:dyDescent="0.35">
      <c r="A40" s="6"/>
      <c r="E40" s="2"/>
      <c r="F40" s="2"/>
      <c r="G40" s="2"/>
      <c r="H40" s="2"/>
      <c r="I40" s="2"/>
      <c r="J40" s="2"/>
      <c r="K40" s="2"/>
      <c r="L40" s="2"/>
      <c r="M40" s="2"/>
      <c r="N40" s="2"/>
      <c r="O40" s="2"/>
      <c r="P40" s="2"/>
      <c r="Q40" s="2"/>
      <c r="R40" s="2"/>
      <c r="S40" s="2"/>
    </row>
    <row r="41" spans="1:23" x14ac:dyDescent="0.35">
      <c r="E41" s="2"/>
      <c r="F41" s="2"/>
      <c r="G41" s="2"/>
      <c r="H41" s="2"/>
      <c r="I41" s="2"/>
      <c r="J41" s="2"/>
      <c r="K41" s="2"/>
      <c r="L41" s="2"/>
      <c r="M41" s="2"/>
      <c r="N41" s="2"/>
      <c r="O41" s="2"/>
      <c r="P41" s="2"/>
      <c r="Q41" s="2"/>
      <c r="R41" s="2"/>
      <c r="S41" s="2"/>
    </row>
    <row r="42" spans="1:23" x14ac:dyDescent="0.35">
      <c r="E42" s="2"/>
      <c r="F42" s="2"/>
      <c r="G42" s="2"/>
      <c r="H42" s="2"/>
      <c r="I42" s="2"/>
      <c r="J42" s="2"/>
      <c r="K42" s="2"/>
      <c r="L42" s="2"/>
      <c r="M42" s="2"/>
      <c r="N42" s="2"/>
      <c r="O42" s="2"/>
      <c r="P42" s="2"/>
      <c r="Q42" s="2"/>
      <c r="R42" s="2"/>
      <c r="S42" s="2"/>
    </row>
    <row r="43" spans="1:23" x14ac:dyDescent="0.35">
      <c r="E43" s="2"/>
      <c r="F43" s="2"/>
      <c r="G43" s="2"/>
      <c r="H43" s="2"/>
      <c r="I43" s="2"/>
      <c r="J43" s="2"/>
      <c r="K43" s="2"/>
      <c r="L43" s="2"/>
      <c r="M43" s="2"/>
      <c r="N43" s="2"/>
      <c r="O43" s="2"/>
      <c r="P43" s="2"/>
      <c r="Q43" s="2"/>
      <c r="R43" s="2"/>
      <c r="S43" s="2"/>
      <c r="T43" s="2"/>
      <c r="U43" s="2"/>
      <c r="V43" s="2"/>
      <c r="W43" s="2"/>
    </row>
    <row r="44" spans="1:23" x14ac:dyDescent="0.35">
      <c r="E44" s="2"/>
      <c r="F44" s="2"/>
      <c r="G44" s="2"/>
      <c r="H44" s="2"/>
      <c r="I44" s="2"/>
      <c r="J44" s="2"/>
      <c r="K44" s="2"/>
      <c r="L44" s="2"/>
      <c r="M44" s="2"/>
      <c r="N44" s="2"/>
      <c r="O44" s="2"/>
      <c r="P44" s="2"/>
      <c r="Q44" s="2"/>
      <c r="R44" s="2"/>
      <c r="S44" s="2"/>
    </row>
    <row r="45" spans="1:23" x14ac:dyDescent="0.35">
      <c r="A45" s="6"/>
      <c r="E45" s="2"/>
      <c r="F45" s="2"/>
      <c r="G45" s="2"/>
      <c r="H45" s="2"/>
      <c r="I45" s="2"/>
      <c r="J45" s="2"/>
      <c r="K45" s="2"/>
      <c r="L45" s="2"/>
      <c r="M45" s="2"/>
      <c r="N45" s="2"/>
      <c r="O45" s="2"/>
      <c r="P45" s="2"/>
      <c r="Q45" s="2"/>
      <c r="R45" s="2"/>
      <c r="S45" s="2"/>
    </row>
    <row r="46" spans="1:23" x14ac:dyDescent="0.35">
      <c r="E46" s="2"/>
      <c r="F46" s="2"/>
      <c r="G46" s="2"/>
      <c r="H46" s="2"/>
      <c r="I46" s="2"/>
      <c r="J46" s="2"/>
      <c r="K46" s="2"/>
      <c r="L46" s="2"/>
      <c r="M46" s="2"/>
      <c r="N46" s="2"/>
      <c r="O46" s="2"/>
      <c r="P46" s="2"/>
      <c r="Q46" s="2"/>
      <c r="R46" s="2"/>
      <c r="S46" s="2"/>
    </row>
    <row r="47" spans="1:23" x14ac:dyDescent="0.35">
      <c r="E47" s="2"/>
      <c r="F47" s="2"/>
      <c r="G47" s="2"/>
      <c r="H47" s="2"/>
      <c r="I47" s="2"/>
      <c r="J47" s="2"/>
      <c r="K47" s="2"/>
      <c r="L47" s="2"/>
      <c r="M47" s="2"/>
      <c r="N47" s="2"/>
      <c r="O47" s="2"/>
      <c r="P47" s="2"/>
      <c r="Q47" s="2"/>
      <c r="R47" s="2"/>
      <c r="S47" s="2"/>
    </row>
    <row r="48" spans="1:23" x14ac:dyDescent="0.35">
      <c r="E48" s="2"/>
      <c r="F48" s="2"/>
      <c r="G48" s="2"/>
      <c r="H48" s="2"/>
      <c r="I48" s="2"/>
      <c r="J48" s="2"/>
      <c r="K48" s="2"/>
      <c r="L48" s="2"/>
      <c r="M48" s="2"/>
      <c r="N48" s="2"/>
      <c r="O48" s="2"/>
      <c r="P48" s="2"/>
      <c r="Q48" s="2"/>
      <c r="R48" s="2"/>
      <c r="S48" s="2"/>
      <c r="T48" s="2"/>
      <c r="U48" s="2"/>
      <c r="V48" s="2"/>
      <c r="W48" s="2"/>
    </row>
    <row r="49" spans="1:23" x14ac:dyDescent="0.35">
      <c r="E49" s="2"/>
      <c r="F49" s="2"/>
      <c r="G49" s="2"/>
      <c r="H49" s="2"/>
      <c r="I49" s="2"/>
      <c r="J49" s="2"/>
      <c r="K49" s="2"/>
      <c r="L49" s="2"/>
      <c r="M49" s="2"/>
      <c r="N49" s="2"/>
      <c r="O49" s="2"/>
      <c r="P49" s="2"/>
      <c r="Q49" s="2"/>
      <c r="R49" s="2"/>
      <c r="S49" s="2"/>
    </row>
    <row r="50" spans="1:23" x14ac:dyDescent="0.35">
      <c r="A50" s="6"/>
      <c r="E50" s="2"/>
      <c r="F50" s="2"/>
      <c r="G50" s="2"/>
      <c r="H50" s="2"/>
      <c r="I50" s="2"/>
      <c r="J50" s="2"/>
      <c r="K50" s="2"/>
      <c r="L50" s="2"/>
      <c r="M50" s="2"/>
      <c r="N50" s="2"/>
      <c r="O50" s="2"/>
      <c r="P50" s="2"/>
      <c r="Q50" s="2"/>
      <c r="R50" s="2"/>
      <c r="S50" s="2"/>
    </row>
    <row r="51" spans="1:23" x14ac:dyDescent="0.35">
      <c r="E51" s="2"/>
      <c r="F51" s="2"/>
      <c r="G51" s="2"/>
      <c r="H51" s="2"/>
      <c r="I51" s="2"/>
      <c r="J51" s="2"/>
      <c r="K51" s="2"/>
      <c r="L51" s="2"/>
      <c r="M51" s="2"/>
      <c r="N51" s="2"/>
      <c r="O51" s="2"/>
      <c r="P51" s="2"/>
      <c r="Q51" s="2"/>
      <c r="R51" s="2"/>
      <c r="S51" s="2"/>
    </row>
    <row r="52" spans="1:23" x14ac:dyDescent="0.35">
      <c r="E52" s="2"/>
      <c r="F52" s="2"/>
      <c r="G52" s="2"/>
      <c r="H52" s="2"/>
      <c r="I52" s="2"/>
      <c r="J52" s="2"/>
      <c r="K52" s="2"/>
      <c r="L52" s="2"/>
      <c r="M52" s="2"/>
      <c r="N52" s="2"/>
      <c r="O52" s="2"/>
      <c r="P52" s="2"/>
      <c r="Q52" s="2"/>
      <c r="R52" s="2"/>
      <c r="S52" s="2"/>
    </row>
    <row r="53" spans="1:23" x14ac:dyDescent="0.35">
      <c r="E53" s="2"/>
      <c r="F53" s="2"/>
      <c r="G53" s="2"/>
      <c r="H53" s="2"/>
      <c r="I53" s="2"/>
      <c r="J53" s="2"/>
      <c r="K53" s="2"/>
      <c r="L53" s="2"/>
      <c r="M53" s="2"/>
      <c r="N53" s="2"/>
      <c r="O53" s="2"/>
      <c r="P53" s="2"/>
      <c r="Q53" s="2"/>
      <c r="R53" s="2"/>
      <c r="S53" s="2"/>
      <c r="T53" s="2"/>
      <c r="U53" s="2"/>
      <c r="V53" s="2"/>
      <c r="W53" s="2"/>
    </row>
    <row r="55" spans="1:23" x14ac:dyDescent="0.35">
      <c r="S55" s="2"/>
      <c r="T55" s="2"/>
      <c r="U55" s="2"/>
      <c r="V55" s="2"/>
      <c r="W55" s="2"/>
    </row>
    <row r="57" spans="1:23" x14ac:dyDescent="0.35">
      <c r="E57" s="24"/>
      <c r="F57" s="24"/>
      <c r="G57" s="24"/>
      <c r="H57" s="24"/>
      <c r="I57" s="24"/>
      <c r="J57" s="24"/>
      <c r="K57" s="24"/>
      <c r="L57" s="24"/>
      <c r="M57" s="24"/>
      <c r="N57" s="24"/>
      <c r="O57" s="24"/>
      <c r="P57" s="24"/>
      <c r="Q57" s="24"/>
      <c r="R57" s="24"/>
    </row>
    <row r="59" spans="1:23" x14ac:dyDescent="0.35">
      <c r="A59" s="6"/>
      <c r="E59" s="2"/>
      <c r="F59" s="2"/>
      <c r="G59" s="2"/>
      <c r="H59" s="2"/>
      <c r="I59" s="2"/>
      <c r="J59" s="2"/>
      <c r="K59" s="2"/>
      <c r="L59" s="2"/>
      <c r="M59" s="2"/>
      <c r="N59" s="2"/>
      <c r="O59" s="2"/>
      <c r="P59" s="2"/>
      <c r="Q59" s="2"/>
      <c r="R59" s="2"/>
      <c r="S59" s="2"/>
      <c r="T59" s="2"/>
      <c r="U59" s="2"/>
      <c r="V59" s="2"/>
      <c r="W59" s="2"/>
    </row>
    <row r="60" spans="1:23" x14ac:dyDescent="0.35">
      <c r="E60" s="2"/>
      <c r="F60" s="2"/>
      <c r="G60" s="2"/>
      <c r="H60" s="2"/>
      <c r="I60" s="2"/>
      <c r="J60" s="2"/>
      <c r="K60" s="2"/>
      <c r="L60" s="2"/>
      <c r="M60" s="2"/>
      <c r="N60" s="2"/>
      <c r="O60" s="2"/>
      <c r="P60" s="2"/>
      <c r="Q60" s="2"/>
      <c r="R60" s="2"/>
      <c r="S60" s="2"/>
      <c r="T60" s="2"/>
      <c r="U60" s="2"/>
      <c r="V60" s="2"/>
      <c r="W60" s="2"/>
    </row>
    <row r="61" spans="1:23" x14ac:dyDescent="0.35">
      <c r="E61" s="2"/>
      <c r="F61" s="2"/>
      <c r="G61" s="2"/>
      <c r="H61" s="2"/>
      <c r="I61" s="2"/>
      <c r="J61" s="2"/>
      <c r="K61" s="2"/>
      <c r="L61" s="2"/>
      <c r="M61" s="2"/>
      <c r="N61" s="2"/>
      <c r="O61" s="2"/>
      <c r="P61" s="2"/>
      <c r="Q61" s="2"/>
      <c r="R61" s="2"/>
      <c r="S61" s="2"/>
      <c r="T61" s="2"/>
      <c r="U61" s="2"/>
      <c r="V61" s="2"/>
      <c r="W61" s="2"/>
    </row>
    <row r="62" spans="1:23" x14ac:dyDescent="0.35">
      <c r="E62" s="2"/>
      <c r="F62" s="2"/>
      <c r="G62" s="2"/>
      <c r="H62" s="2"/>
      <c r="I62" s="2"/>
      <c r="J62" s="2"/>
      <c r="K62" s="2"/>
      <c r="L62" s="2"/>
      <c r="M62" s="2"/>
      <c r="N62" s="2"/>
      <c r="O62" s="2"/>
      <c r="P62" s="2"/>
      <c r="Q62" s="2"/>
      <c r="R62" s="2"/>
      <c r="S62" s="2"/>
      <c r="T62" s="2"/>
      <c r="U62" s="2"/>
      <c r="V62" s="2"/>
      <c r="W62" s="2"/>
    </row>
    <row r="63" spans="1:23" x14ac:dyDescent="0.35">
      <c r="E63" s="2"/>
      <c r="F63" s="2"/>
      <c r="G63" s="2"/>
      <c r="H63" s="2"/>
      <c r="I63" s="2"/>
      <c r="J63" s="2"/>
      <c r="K63" s="2"/>
      <c r="L63" s="2"/>
      <c r="M63" s="2"/>
      <c r="N63" s="2"/>
      <c r="O63" s="2"/>
      <c r="P63" s="2"/>
      <c r="Q63" s="2"/>
      <c r="R63" s="2"/>
      <c r="S63" s="2"/>
      <c r="T63" s="2"/>
      <c r="U63" s="2"/>
      <c r="V63" s="2"/>
      <c r="W63" s="2"/>
    </row>
    <row r="64" spans="1:23" x14ac:dyDescent="0.35">
      <c r="A64" s="6"/>
      <c r="E64" s="2"/>
      <c r="F64" s="2"/>
      <c r="G64" s="2"/>
      <c r="H64" s="2"/>
      <c r="I64" s="2"/>
      <c r="J64" s="2"/>
      <c r="K64" s="2"/>
      <c r="L64" s="2"/>
      <c r="M64" s="2"/>
      <c r="N64" s="2"/>
      <c r="O64" s="2"/>
      <c r="P64" s="2"/>
      <c r="Q64" s="2"/>
      <c r="R64" s="2"/>
      <c r="S64" s="2"/>
      <c r="T64" s="2"/>
      <c r="U64" s="2"/>
      <c r="V64" s="2"/>
      <c r="W64" s="2"/>
    </row>
    <row r="65" spans="1:23" x14ac:dyDescent="0.35">
      <c r="E65" s="2"/>
      <c r="F65" s="2"/>
      <c r="G65" s="2"/>
      <c r="H65" s="2"/>
      <c r="I65" s="2"/>
      <c r="J65" s="2"/>
      <c r="K65" s="2"/>
      <c r="L65" s="2"/>
      <c r="M65" s="2"/>
      <c r="N65" s="2"/>
      <c r="O65" s="2"/>
      <c r="P65" s="2"/>
      <c r="Q65" s="2"/>
      <c r="R65" s="2"/>
      <c r="S65" s="2"/>
      <c r="T65" s="2"/>
      <c r="U65" s="2"/>
      <c r="V65" s="2"/>
      <c r="W65" s="2"/>
    </row>
    <row r="66" spans="1:23" x14ac:dyDescent="0.35">
      <c r="E66" s="2"/>
      <c r="F66" s="2"/>
      <c r="G66" s="2"/>
      <c r="H66" s="2"/>
      <c r="I66" s="2"/>
      <c r="J66" s="2"/>
      <c r="K66" s="2"/>
      <c r="L66" s="2"/>
      <c r="M66" s="2"/>
      <c r="N66" s="2"/>
      <c r="O66" s="2"/>
      <c r="P66" s="2"/>
      <c r="Q66" s="2"/>
      <c r="R66" s="2"/>
      <c r="S66" s="2"/>
      <c r="T66" s="2"/>
      <c r="U66" s="2"/>
      <c r="V66" s="2"/>
      <c r="W66" s="2"/>
    </row>
    <row r="67" spans="1:23" x14ac:dyDescent="0.35">
      <c r="E67" s="2"/>
      <c r="F67" s="2"/>
      <c r="G67" s="2"/>
      <c r="H67" s="2"/>
      <c r="I67" s="2"/>
      <c r="J67" s="2"/>
      <c r="K67" s="2"/>
      <c r="L67" s="2"/>
      <c r="M67" s="2"/>
      <c r="N67" s="2"/>
      <c r="O67" s="2"/>
      <c r="P67" s="2"/>
      <c r="Q67" s="2"/>
      <c r="R67" s="2"/>
      <c r="S67" s="2"/>
      <c r="T67" s="2"/>
      <c r="U67" s="2"/>
      <c r="V67" s="2"/>
      <c r="W67" s="2"/>
    </row>
    <row r="68" spans="1:23" x14ac:dyDescent="0.35">
      <c r="E68" s="2"/>
      <c r="F68" s="2"/>
      <c r="G68" s="2"/>
      <c r="H68" s="2"/>
      <c r="I68" s="2"/>
      <c r="J68" s="2"/>
      <c r="K68" s="2"/>
      <c r="L68" s="2"/>
      <c r="M68" s="2"/>
      <c r="N68" s="2"/>
      <c r="O68" s="2"/>
      <c r="P68" s="2"/>
      <c r="Q68" s="2"/>
      <c r="R68" s="2"/>
      <c r="S68" s="2"/>
      <c r="T68" s="2"/>
      <c r="U68" s="2"/>
      <c r="V68" s="2"/>
      <c r="W68" s="2"/>
    </row>
    <row r="69" spans="1:23" x14ac:dyDescent="0.35">
      <c r="A69" s="6"/>
      <c r="E69" s="2"/>
      <c r="F69" s="2"/>
      <c r="G69" s="2"/>
      <c r="H69" s="2"/>
      <c r="I69" s="2"/>
      <c r="J69" s="2"/>
      <c r="K69" s="2"/>
      <c r="L69" s="2"/>
      <c r="M69" s="2"/>
      <c r="N69" s="2"/>
      <c r="O69" s="2"/>
      <c r="P69" s="2"/>
      <c r="Q69" s="2"/>
      <c r="R69" s="2"/>
      <c r="S69" s="2"/>
      <c r="T69" s="2"/>
      <c r="U69" s="2"/>
      <c r="V69" s="2"/>
      <c r="W69" s="2"/>
    </row>
    <row r="70" spans="1:23" x14ac:dyDescent="0.35">
      <c r="E70" s="2"/>
      <c r="F70" s="2"/>
      <c r="G70" s="2"/>
      <c r="H70" s="2"/>
      <c r="I70" s="2"/>
      <c r="J70" s="2"/>
      <c r="K70" s="2"/>
      <c r="L70" s="2"/>
      <c r="M70" s="2"/>
      <c r="N70" s="2"/>
      <c r="O70" s="2"/>
      <c r="P70" s="2"/>
      <c r="Q70" s="2"/>
      <c r="R70" s="2"/>
      <c r="S70" s="2"/>
      <c r="T70" s="2"/>
      <c r="U70" s="2"/>
      <c r="V70" s="2"/>
      <c r="W70" s="2"/>
    </row>
    <row r="71" spans="1:23" x14ac:dyDescent="0.35">
      <c r="E71" s="2"/>
      <c r="F71" s="2"/>
      <c r="G71" s="2"/>
      <c r="H71" s="2"/>
      <c r="I71" s="2"/>
      <c r="J71" s="2"/>
      <c r="K71" s="2"/>
      <c r="L71" s="2"/>
      <c r="M71" s="2"/>
      <c r="N71" s="2"/>
      <c r="O71" s="2"/>
      <c r="P71" s="2"/>
      <c r="Q71" s="2"/>
      <c r="R71" s="2"/>
      <c r="S71" s="2"/>
      <c r="T71" s="2"/>
      <c r="U71" s="2"/>
      <c r="V71" s="2"/>
      <c r="W71" s="2"/>
    </row>
    <row r="72" spans="1:23" x14ac:dyDescent="0.35">
      <c r="E72" s="2"/>
      <c r="F72" s="2"/>
      <c r="G72" s="2"/>
      <c r="H72" s="2"/>
      <c r="I72" s="2"/>
      <c r="J72" s="2"/>
      <c r="K72" s="2"/>
      <c r="L72" s="2"/>
      <c r="M72" s="2"/>
      <c r="N72" s="2"/>
      <c r="O72" s="2"/>
      <c r="P72" s="2"/>
      <c r="Q72" s="2"/>
      <c r="R72" s="2"/>
      <c r="S72" s="2"/>
      <c r="T72" s="2"/>
      <c r="U72" s="2"/>
      <c r="V72" s="2"/>
      <c r="W72" s="2"/>
    </row>
    <row r="73" spans="1:23" x14ac:dyDescent="0.35">
      <c r="E73" s="2"/>
      <c r="F73" s="2"/>
      <c r="G73" s="2"/>
      <c r="H73" s="2"/>
      <c r="I73" s="2"/>
      <c r="J73" s="2"/>
      <c r="K73" s="2"/>
      <c r="L73" s="2"/>
      <c r="M73" s="2"/>
      <c r="N73" s="2"/>
      <c r="O73" s="2"/>
      <c r="P73" s="2"/>
      <c r="Q73" s="2"/>
      <c r="R73" s="2"/>
      <c r="S73" s="2"/>
      <c r="T73" s="2"/>
      <c r="U73" s="2"/>
      <c r="V73" s="2"/>
      <c r="W73" s="2"/>
    </row>
    <row r="74" spans="1:23" x14ac:dyDescent="0.35">
      <c r="A74" s="6"/>
      <c r="E74" s="2"/>
      <c r="F74" s="2"/>
      <c r="G74" s="2"/>
      <c r="H74" s="2"/>
      <c r="I74" s="2"/>
      <c r="J74" s="2"/>
      <c r="K74" s="2"/>
      <c r="L74" s="2"/>
      <c r="M74" s="2"/>
      <c r="N74" s="2"/>
      <c r="O74" s="2"/>
      <c r="P74" s="2"/>
      <c r="Q74" s="2"/>
      <c r="R74" s="2"/>
      <c r="S74" s="2"/>
      <c r="T74" s="2"/>
      <c r="U74" s="2"/>
      <c r="V74" s="2"/>
      <c r="W74" s="2"/>
    </row>
    <row r="75" spans="1:23" x14ac:dyDescent="0.35">
      <c r="E75" s="2"/>
      <c r="F75" s="2"/>
      <c r="G75" s="2"/>
      <c r="H75" s="2"/>
      <c r="I75" s="2"/>
      <c r="J75" s="2"/>
      <c r="K75" s="2"/>
      <c r="L75" s="2"/>
      <c r="M75" s="2"/>
      <c r="N75" s="2"/>
      <c r="O75" s="2"/>
      <c r="P75" s="2"/>
      <c r="Q75" s="2"/>
      <c r="R75" s="2"/>
      <c r="S75" s="2"/>
      <c r="T75" s="2"/>
      <c r="U75" s="2"/>
      <c r="V75" s="2"/>
      <c r="W75" s="2"/>
    </row>
    <row r="76" spans="1:23" x14ac:dyDescent="0.35">
      <c r="E76" s="2"/>
      <c r="F76" s="2"/>
      <c r="G76" s="2"/>
      <c r="H76" s="2"/>
      <c r="I76" s="2"/>
      <c r="J76" s="2"/>
      <c r="K76" s="2"/>
      <c r="L76" s="2"/>
      <c r="M76" s="2"/>
      <c r="N76" s="2"/>
      <c r="O76" s="2"/>
      <c r="P76" s="2"/>
      <c r="Q76" s="2"/>
      <c r="R76" s="2"/>
      <c r="S76" s="2"/>
      <c r="T76" s="2"/>
      <c r="U76" s="2"/>
      <c r="V76" s="2"/>
      <c r="W76" s="2"/>
    </row>
    <row r="77" spans="1:23" x14ac:dyDescent="0.35">
      <c r="E77" s="2"/>
      <c r="F77" s="2"/>
      <c r="G77" s="2"/>
      <c r="H77" s="2"/>
      <c r="I77" s="2"/>
      <c r="J77" s="2"/>
      <c r="K77" s="2"/>
      <c r="L77" s="2"/>
      <c r="M77" s="2"/>
      <c r="N77" s="2"/>
      <c r="O77" s="2"/>
      <c r="P77" s="2"/>
      <c r="Q77" s="2"/>
      <c r="R77" s="2"/>
      <c r="S77" s="2"/>
      <c r="T77" s="2"/>
      <c r="U77" s="2"/>
      <c r="V77" s="2"/>
      <c r="W77" s="2"/>
    </row>
    <row r="78" spans="1:23" x14ac:dyDescent="0.35">
      <c r="E78" s="2"/>
      <c r="F78" s="2"/>
      <c r="G78" s="2"/>
      <c r="H78" s="2"/>
      <c r="I78" s="2"/>
      <c r="J78" s="2"/>
      <c r="K78" s="2"/>
      <c r="L78" s="2"/>
      <c r="M78" s="2"/>
      <c r="N78" s="2"/>
      <c r="O78" s="2"/>
      <c r="P78" s="2"/>
      <c r="Q78" s="2"/>
      <c r="R78" s="2"/>
      <c r="S78" s="2"/>
      <c r="T78" s="2"/>
      <c r="U78" s="2"/>
      <c r="V78" s="2"/>
      <c r="W78" s="2"/>
    </row>
    <row r="79" spans="1:23" x14ac:dyDescent="0.35">
      <c r="A79" s="6"/>
      <c r="E79" s="2"/>
      <c r="F79" s="2"/>
      <c r="G79" s="2"/>
      <c r="H79" s="2"/>
      <c r="I79" s="2"/>
      <c r="J79" s="2"/>
      <c r="K79" s="2"/>
      <c r="L79" s="2"/>
      <c r="M79" s="2"/>
      <c r="N79" s="2"/>
      <c r="O79" s="2"/>
      <c r="P79" s="2"/>
      <c r="Q79" s="2"/>
      <c r="R79" s="2"/>
      <c r="S79" s="2"/>
      <c r="T79" s="2"/>
      <c r="U79" s="2"/>
      <c r="V79" s="2"/>
      <c r="W79" s="2"/>
    </row>
    <row r="80" spans="1:23" x14ac:dyDescent="0.35">
      <c r="E80" s="2"/>
      <c r="F80" s="2"/>
      <c r="G80" s="2"/>
      <c r="H80" s="2"/>
      <c r="I80" s="2"/>
      <c r="J80" s="2"/>
      <c r="K80" s="2"/>
      <c r="L80" s="2"/>
      <c r="M80" s="2"/>
      <c r="N80" s="2"/>
      <c r="O80" s="2"/>
      <c r="P80" s="2"/>
      <c r="Q80" s="2"/>
      <c r="R80" s="2"/>
      <c r="S80" s="2"/>
      <c r="T80" s="2"/>
      <c r="U80" s="2"/>
      <c r="V80" s="2"/>
      <c r="W80" s="2"/>
    </row>
    <row r="81" spans="1:23" x14ac:dyDescent="0.35">
      <c r="E81" s="2"/>
      <c r="F81" s="2"/>
      <c r="G81" s="2"/>
      <c r="H81" s="2"/>
      <c r="I81" s="2"/>
      <c r="J81" s="2"/>
      <c r="K81" s="2"/>
      <c r="L81" s="2"/>
      <c r="M81" s="2"/>
      <c r="N81" s="2"/>
      <c r="O81" s="2"/>
      <c r="P81" s="2"/>
      <c r="Q81" s="2"/>
      <c r="R81" s="2"/>
      <c r="S81" s="2"/>
      <c r="T81" s="2"/>
      <c r="U81" s="2"/>
      <c r="V81" s="2"/>
      <c r="W81" s="2"/>
    </row>
    <row r="82" spans="1:23" x14ac:dyDescent="0.35">
      <c r="E82" s="2"/>
      <c r="F82" s="2"/>
      <c r="G82" s="2"/>
      <c r="H82" s="2"/>
      <c r="I82" s="2"/>
      <c r="J82" s="2"/>
      <c r="K82" s="2"/>
      <c r="L82" s="2"/>
      <c r="M82" s="2"/>
      <c r="N82" s="2"/>
      <c r="O82" s="2"/>
      <c r="P82" s="2"/>
      <c r="Q82" s="2"/>
      <c r="R82" s="2"/>
      <c r="S82" s="2"/>
      <c r="T82" s="2"/>
      <c r="U82" s="2"/>
      <c r="V82" s="2"/>
      <c r="W82" s="2"/>
    </row>
    <row r="83" spans="1:23" x14ac:dyDescent="0.35">
      <c r="E83" s="2"/>
      <c r="F83" s="2"/>
      <c r="G83" s="2"/>
      <c r="H83" s="2"/>
      <c r="I83" s="2"/>
      <c r="J83" s="2"/>
      <c r="K83" s="2"/>
      <c r="L83" s="2"/>
      <c r="M83" s="2"/>
      <c r="N83" s="2"/>
      <c r="O83" s="2"/>
      <c r="P83" s="2"/>
      <c r="Q83" s="2"/>
      <c r="R83" s="2"/>
      <c r="S83" s="2"/>
      <c r="T83" s="2"/>
      <c r="U83" s="2"/>
      <c r="V83" s="2"/>
      <c r="W83" s="2"/>
    </row>
    <row r="84" spans="1:23" x14ac:dyDescent="0.35">
      <c r="A84" s="6"/>
      <c r="E84" s="2"/>
      <c r="F84" s="2"/>
      <c r="G84" s="2"/>
      <c r="H84" s="2"/>
      <c r="I84" s="2"/>
      <c r="J84" s="2"/>
      <c r="K84" s="2"/>
      <c r="L84" s="2"/>
      <c r="M84" s="2"/>
      <c r="N84" s="2"/>
      <c r="O84" s="2"/>
      <c r="P84" s="2"/>
      <c r="Q84" s="2"/>
      <c r="R84" s="2"/>
      <c r="S84" s="2"/>
      <c r="T84" s="2"/>
      <c r="U84" s="2"/>
      <c r="V84" s="2"/>
      <c r="W84" s="2"/>
    </row>
    <row r="85" spans="1:23" x14ac:dyDescent="0.35">
      <c r="E85" s="2"/>
      <c r="F85" s="2"/>
      <c r="G85" s="2"/>
      <c r="H85" s="2"/>
      <c r="I85" s="2"/>
      <c r="J85" s="2"/>
      <c r="K85" s="2"/>
      <c r="L85" s="2"/>
      <c r="M85" s="2"/>
      <c r="N85" s="2"/>
      <c r="O85" s="2"/>
      <c r="P85" s="2"/>
      <c r="Q85" s="2"/>
      <c r="R85" s="2"/>
      <c r="S85" s="2"/>
      <c r="T85" s="2"/>
      <c r="U85" s="2"/>
      <c r="V85" s="2"/>
      <c r="W85" s="2"/>
    </row>
    <row r="86" spans="1:23" x14ac:dyDescent="0.35">
      <c r="E86" s="2"/>
      <c r="F86" s="2"/>
      <c r="G86" s="2"/>
      <c r="H86" s="2"/>
      <c r="I86" s="2"/>
      <c r="J86" s="2"/>
      <c r="K86" s="2"/>
      <c r="L86" s="2"/>
      <c r="M86" s="2"/>
      <c r="N86" s="2"/>
      <c r="O86" s="2"/>
      <c r="P86" s="2"/>
      <c r="Q86" s="2"/>
      <c r="R86" s="2"/>
      <c r="S86" s="2"/>
      <c r="T86" s="2"/>
      <c r="U86" s="2"/>
      <c r="V86" s="2"/>
      <c r="W86" s="2"/>
    </row>
    <row r="87" spans="1:23" x14ac:dyDescent="0.35">
      <c r="E87" s="2"/>
      <c r="F87" s="2"/>
      <c r="G87" s="2"/>
      <c r="H87" s="2"/>
      <c r="I87" s="2"/>
      <c r="J87" s="2"/>
      <c r="K87" s="2"/>
      <c r="L87" s="2"/>
      <c r="M87" s="2"/>
      <c r="N87" s="2"/>
      <c r="O87" s="2"/>
      <c r="P87" s="2"/>
      <c r="Q87" s="2"/>
      <c r="R87" s="2"/>
      <c r="S87" s="2"/>
      <c r="T87" s="2"/>
      <c r="U87" s="2"/>
      <c r="V87" s="2"/>
      <c r="W87" s="2"/>
    </row>
    <row r="88" spans="1:23" x14ac:dyDescent="0.35">
      <c r="E88" s="2"/>
      <c r="F88" s="2"/>
      <c r="G88" s="2"/>
      <c r="H88" s="2"/>
      <c r="I88" s="2"/>
      <c r="J88" s="2"/>
      <c r="K88" s="2"/>
      <c r="L88" s="2"/>
      <c r="M88" s="2"/>
      <c r="N88" s="2"/>
      <c r="O88" s="2"/>
      <c r="P88" s="2"/>
      <c r="Q88" s="2"/>
      <c r="R88" s="2"/>
      <c r="S88" s="2"/>
      <c r="T88" s="2"/>
      <c r="U88" s="2"/>
      <c r="V88" s="2"/>
      <c r="W88" s="2"/>
    </row>
    <row r="89" spans="1:23" x14ac:dyDescent="0.35">
      <c r="E89" s="2"/>
      <c r="F89" s="2"/>
      <c r="G89" s="2"/>
      <c r="H89" s="2"/>
      <c r="I89" s="2"/>
      <c r="J89" s="2"/>
      <c r="K89" s="2"/>
      <c r="L89" s="2"/>
      <c r="M89" s="2"/>
      <c r="N89" s="2"/>
      <c r="O89" s="2"/>
      <c r="P89" s="2"/>
      <c r="Q89" s="2"/>
      <c r="R89" s="2"/>
      <c r="S89" s="2"/>
      <c r="T89" s="2"/>
      <c r="U89" s="2"/>
      <c r="V89" s="2"/>
      <c r="W89" s="2"/>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32E70-9DF0-4AD1-AA1B-285F69C94E10}">
  <dimension ref="A1:DC41"/>
  <sheetViews>
    <sheetView tabSelected="1" zoomScale="80" zoomScaleNormal="80" workbookViewId="0">
      <pane xSplit="7" ySplit="3" topLeftCell="BG4" activePane="bottomRight" state="frozen"/>
      <selection pane="topRight" activeCell="F1" sqref="F1"/>
      <selection pane="bottomLeft" activeCell="A3" sqref="A3"/>
      <selection pane="bottomRight" activeCell="BM2" sqref="BM2"/>
    </sheetView>
  </sheetViews>
  <sheetFormatPr defaultColWidth="8.7265625" defaultRowHeight="14.5" outlineLevelCol="2" x14ac:dyDescent="0.35"/>
  <cols>
    <col min="1" max="1" width="14.453125" style="36" customWidth="1"/>
    <col min="2" max="2" width="17.26953125" style="1" customWidth="1"/>
    <col min="3" max="3" width="15.7265625" style="15" customWidth="1"/>
    <col min="4" max="5" width="10.81640625" style="16" customWidth="1"/>
    <col min="6" max="6" width="12.26953125" customWidth="1"/>
    <col min="7" max="7" width="8.1796875" customWidth="1"/>
    <col min="8" max="8" width="7.1796875" bestFit="1" customWidth="1"/>
    <col min="9" max="9" width="6.7265625" customWidth="1" outlineLevel="1"/>
    <col min="10" max="10" width="7.26953125" customWidth="1" outlineLevel="1"/>
    <col min="11" max="11" width="7.81640625" customWidth="1" outlineLevel="1"/>
    <col min="12" max="12" width="9.7265625" customWidth="1" outlineLevel="1"/>
    <col min="13" max="13" width="7.81640625" customWidth="1" outlineLevel="1"/>
    <col min="14" max="14" width="9.453125" customWidth="1" outlineLevel="1"/>
    <col min="15" max="15" width="9.453125" style="2" customWidth="1" outlineLevel="2"/>
    <col min="16" max="16" width="7.81640625" style="2" customWidth="1" outlineLevel="2"/>
    <col min="17" max="17" width="8.7265625" style="2" customWidth="1" outlineLevel="2"/>
    <col min="18" max="18" width="7.1796875" style="2" customWidth="1" outlineLevel="2"/>
    <col min="19" max="19" width="6.7265625" style="2" customWidth="1" outlineLevel="2"/>
    <col min="20" max="20" width="7.1796875" style="2" customWidth="1" outlineLevel="2"/>
    <col min="21" max="22" width="6.7265625" style="2" customWidth="1" outlineLevel="2"/>
    <col min="23" max="23" width="10.1796875" style="22" customWidth="1"/>
    <col min="24" max="24" width="11.26953125" style="22" customWidth="1"/>
    <col min="25" max="26" width="9.81640625" style="22" bestFit="1" customWidth="1"/>
    <col min="27" max="28" width="8.7265625" style="22"/>
    <col min="29" max="29" width="10" style="22" customWidth="1"/>
    <col min="30" max="30" width="10.26953125" style="22" customWidth="1"/>
    <col min="31" max="34" width="8.7265625" style="22"/>
    <col min="35" max="35" width="11.1796875" style="22" customWidth="1"/>
    <col min="36" max="36" width="8.7265625" style="22"/>
    <col min="37" max="37" width="12.54296875" style="22" customWidth="1"/>
    <col min="38" max="50" width="9.7265625" style="22" bestFit="1" customWidth="1" outlineLevel="1"/>
    <col min="51" max="51" width="10.81640625" style="22" bestFit="1" customWidth="1"/>
    <col min="52" max="52" width="8.81640625" style="22" bestFit="1" customWidth="1" outlineLevel="1"/>
    <col min="53" max="64" width="10.54296875" style="22" bestFit="1" customWidth="1" outlineLevel="1"/>
    <col min="65" max="67" width="7.54296875" style="22" customWidth="1"/>
    <col min="68" max="68" width="10.1796875" style="22" customWidth="1"/>
    <col min="69" max="76" width="7.54296875" style="22" customWidth="1"/>
    <col min="77" max="104" width="11.26953125" style="22" customWidth="1"/>
    <col min="105" max="105" width="13" bestFit="1" customWidth="1"/>
    <col min="106" max="106" width="11.54296875" bestFit="1" customWidth="1"/>
    <col min="107" max="107" width="13.7265625" customWidth="1"/>
  </cols>
  <sheetData>
    <row r="1" spans="1:107" ht="29.5" x14ac:dyDescent="0.4">
      <c r="H1" s="311" t="s">
        <v>255</v>
      </c>
      <c r="I1" s="311"/>
      <c r="J1" s="311"/>
      <c r="K1" s="311"/>
      <c r="L1" s="311"/>
      <c r="M1" s="311"/>
      <c r="N1" s="311"/>
      <c r="O1" s="311"/>
      <c r="P1" s="311"/>
      <c r="Q1" s="311"/>
      <c r="R1" s="311"/>
      <c r="S1" s="311"/>
      <c r="T1" s="311"/>
      <c r="U1" s="311"/>
      <c r="Y1" s="306" t="s">
        <v>186</v>
      </c>
      <c r="Z1" s="306"/>
      <c r="AA1" s="306"/>
      <c r="AB1" s="306"/>
      <c r="AC1" s="306"/>
      <c r="AD1" s="218" t="s">
        <v>187</v>
      </c>
      <c r="AE1" s="306" t="s">
        <v>188</v>
      </c>
      <c r="AF1" s="306"/>
      <c r="AG1" s="306"/>
      <c r="AH1" s="306"/>
      <c r="AJ1" s="95"/>
      <c r="AK1" s="220" t="s">
        <v>189</v>
      </c>
      <c r="AY1" s="219" t="s">
        <v>190</v>
      </c>
      <c r="BM1" s="309" t="s">
        <v>256</v>
      </c>
      <c r="BN1" s="309"/>
      <c r="BO1" s="310"/>
      <c r="BP1" s="67">
        <v>44927</v>
      </c>
      <c r="BQ1" s="307" t="s">
        <v>191</v>
      </c>
      <c r="BR1" s="308"/>
      <c r="BS1" s="308"/>
      <c r="BT1" s="308"/>
      <c r="BU1" s="308"/>
      <c r="BV1" s="308"/>
      <c r="BW1" s="308"/>
      <c r="BX1" s="308"/>
      <c r="BY1" s="220" t="s">
        <v>193</v>
      </c>
      <c r="CM1" s="220" t="s">
        <v>194</v>
      </c>
    </row>
    <row r="2" spans="1:107" s="18" customFormat="1" ht="72.5" x14ac:dyDescent="0.35">
      <c r="A2" s="33" t="s">
        <v>197</v>
      </c>
      <c r="B2" s="17" t="s">
        <v>18</v>
      </c>
      <c r="C2" s="120" t="s">
        <v>19</v>
      </c>
      <c r="D2" s="120" t="s">
        <v>20</v>
      </c>
      <c r="E2" s="121" t="s">
        <v>107</v>
      </c>
      <c r="F2" s="17" t="s">
        <v>198</v>
      </c>
      <c r="G2" s="17" t="s">
        <v>199</v>
      </c>
      <c r="H2" s="27">
        <v>44682</v>
      </c>
      <c r="I2" s="27">
        <v>44713</v>
      </c>
      <c r="J2" s="27">
        <v>44743</v>
      </c>
      <c r="K2" s="27">
        <v>44774</v>
      </c>
      <c r="L2" s="27">
        <v>44805</v>
      </c>
      <c r="M2" s="27">
        <v>44835</v>
      </c>
      <c r="N2" s="27">
        <v>44866</v>
      </c>
      <c r="O2" s="27">
        <v>44896</v>
      </c>
      <c r="P2" s="27">
        <v>44927</v>
      </c>
      <c r="Q2" s="27">
        <v>44958</v>
      </c>
      <c r="R2" s="27">
        <v>44986</v>
      </c>
      <c r="S2" s="27">
        <v>45017</v>
      </c>
      <c r="T2" s="27">
        <v>45047</v>
      </c>
      <c r="U2" s="27">
        <v>45078</v>
      </c>
      <c r="V2" s="57"/>
      <c r="W2" s="26"/>
      <c r="X2" s="26"/>
      <c r="Y2" s="29">
        <v>44713</v>
      </c>
      <c r="Z2" s="29">
        <v>44805</v>
      </c>
      <c r="AA2" s="29">
        <v>44896</v>
      </c>
      <c r="AB2" s="29">
        <v>44986</v>
      </c>
      <c r="AC2" s="29">
        <v>45078</v>
      </c>
      <c r="AD2" s="21" t="s">
        <v>21</v>
      </c>
      <c r="AE2" s="31" t="s">
        <v>22</v>
      </c>
      <c r="AF2" s="32" t="s">
        <v>23</v>
      </c>
      <c r="AG2" s="31" t="s">
        <v>22</v>
      </c>
      <c r="AH2" s="32" t="s">
        <v>23</v>
      </c>
      <c r="AI2" s="21" t="s">
        <v>192</v>
      </c>
      <c r="AJ2" s="21" t="s">
        <v>24</v>
      </c>
      <c r="AK2" s="60">
        <v>44682</v>
      </c>
      <c r="AL2" s="60">
        <v>44713</v>
      </c>
      <c r="AM2" s="60">
        <v>44743</v>
      </c>
      <c r="AN2" s="60">
        <v>44774</v>
      </c>
      <c r="AO2" s="60">
        <v>44805</v>
      </c>
      <c r="AP2" s="60">
        <v>44835</v>
      </c>
      <c r="AQ2" s="60">
        <v>44866</v>
      </c>
      <c r="AR2" s="60">
        <v>44896</v>
      </c>
      <c r="AS2" s="60">
        <v>44927</v>
      </c>
      <c r="AT2" s="61">
        <v>44958</v>
      </c>
      <c r="AU2" s="61">
        <v>44986</v>
      </c>
      <c r="AV2" s="61">
        <v>45017</v>
      </c>
      <c r="AW2" s="61">
        <v>45047</v>
      </c>
      <c r="AX2" s="61">
        <v>45078</v>
      </c>
      <c r="AY2" s="63">
        <v>44682</v>
      </c>
      <c r="AZ2" s="63">
        <v>44713</v>
      </c>
      <c r="BA2" s="63">
        <v>44743</v>
      </c>
      <c r="BB2" s="63">
        <v>44774</v>
      </c>
      <c r="BC2" s="63">
        <v>44805</v>
      </c>
      <c r="BD2" s="63">
        <v>44835</v>
      </c>
      <c r="BE2" s="63">
        <v>44866</v>
      </c>
      <c r="BF2" s="63">
        <v>44896</v>
      </c>
      <c r="BG2" s="63">
        <v>44927</v>
      </c>
      <c r="BH2" s="64">
        <v>44958</v>
      </c>
      <c r="BI2" s="64">
        <v>44986</v>
      </c>
      <c r="BJ2" s="64">
        <v>45017</v>
      </c>
      <c r="BK2" s="64">
        <v>45047</v>
      </c>
      <c r="BL2" s="64">
        <v>45078</v>
      </c>
      <c r="BM2" s="68" t="s">
        <v>25</v>
      </c>
      <c r="BN2" s="68" t="s">
        <v>26</v>
      </c>
      <c r="BO2" s="68" t="s">
        <v>27</v>
      </c>
      <c r="BP2" s="68" t="s">
        <v>28</v>
      </c>
      <c r="BQ2" s="74" t="s">
        <v>25</v>
      </c>
      <c r="BR2" s="74" t="s">
        <v>26</v>
      </c>
      <c r="BS2" s="74" t="s">
        <v>27</v>
      </c>
      <c r="BT2" s="74" t="s">
        <v>28</v>
      </c>
      <c r="BU2" s="68" t="s">
        <v>25</v>
      </c>
      <c r="BV2" s="68" t="s">
        <v>26</v>
      </c>
      <c r="BW2" s="68" t="s">
        <v>27</v>
      </c>
      <c r="BX2" s="68" t="s">
        <v>28</v>
      </c>
      <c r="BY2" s="76">
        <v>44682</v>
      </c>
      <c r="BZ2" s="76">
        <v>44713</v>
      </c>
      <c r="CA2" s="76">
        <v>44743</v>
      </c>
      <c r="CB2" s="76">
        <v>44774</v>
      </c>
      <c r="CC2" s="76">
        <v>44805</v>
      </c>
      <c r="CD2" s="76">
        <v>44835</v>
      </c>
      <c r="CE2" s="76">
        <v>44866</v>
      </c>
      <c r="CF2" s="76">
        <v>44896</v>
      </c>
      <c r="CG2" s="76">
        <v>44927</v>
      </c>
      <c r="CH2" s="76">
        <v>44958</v>
      </c>
      <c r="CI2" s="76">
        <v>44986</v>
      </c>
      <c r="CJ2" s="76">
        <v>45017</v>
      </c>
      <c r="CK2" s="76">
        <v>45047</v>
      </c>
      <c r="CL2" s="76">
        <v>45078</v>
      </c>
      <c r="CM2" s="70">
        <v>44682</v>
      </c>
      <c r="CN2" s="70">
        <v>44713</v>
      </c>
      <c r="CO2" s="70">
        <v>44743</v>
      </c>
      <c r="CP2" s="70">
        <v>44774</v>
      </c>
      <c r="CQ2" s="70">
        <v>44805</v>
      </c>
      <c r="CR2" s="70">
        <v>44835</v>
      </c>
      <c r="CS2" s="70">
        <v>44866</v>
      </c>
      <c r="CT2" s="70">
        <v>44896</v>
      </c>
      <c r="CU2" s="72">
        <v>44927</v>
      </c>
      <c r="CV2" s="72">
        <v>44958</v>
      </c>
      <c r="CW2" s="72">
        <v>44986</v>
      </c>
      <c r="CX2" s="72">
        <v>45017</v>
      </c>
      <c r="CY2" s="72">
        <v>45047</v>
      </c>
      <c r="CZ2" s="72">
        <v>45078</v>
      </c>
    </row>
    <row r="3" spans="1:107" s="18" customFormat="1" ht="29" x14ac:dyDescent="0.35">
      <c r="A3" s="34"/>
      <c r="B3" s="19"/>
      <c r="C3" s="20"/>
      <c r="D3" s="20"/>
      <c r="E3" s="20"/>
      <c r="F3" s="19"/>
      <c r="G3" s="19"/>
      <c r="H3" s="251"/>
      <c r="I3" s="251"/>
      <c r="J3" s="251"/>
      <c r="K3" s="251"/>
      <c r="L3" s="251"/>
      <c r="M3" s="251"/>
      <c r="N3" s="251"/>
      <c r="O3" s="252"/>
      <c r="P3" s="252"/>
      <c r="Q3" s="252"/>
      <c r="R3" s="252"/>
      <c r="S3" s="252"/>
      <c r="T3" s="252"/>
      <c r="U3" s="252"/>
      <c r="V3" s="57"/>
      <c r="W3" s="26" t="s">
        <v>50</v>
      </c>
      <c r="X3" s="26" t="s">
        <v>107</v>
      </c>
      <c r="Y3" s="28" t="s">
        <v>29</v>
      </c>
      <c r="Z3" s="28" t="s">
        <v>30</v>
      </c>
      <c r="AA3" s="28" t="s">
        <v>31</v>
      </c>
      <c r="AB3" s="28" t="s">
        <v>32</v>
      </c>
      <c r="AC3" s="28" t="s">
        <v>33</v>
      </c>
      <c r="AD3" s="21"/>
      <c r="AE3" s="31" t="s">
        <v>34</v>
      </c>
      <c r="AF3" s="32" t="s">
        <v>35</v>
      </c>
      <c r="AG3" s="31" t="s">
        <v>36</v>
      </c>
      <c r="AH3" s="32" t="s">
        <v>37</v>
      </c>
      <c r="AI3" s="21"/>
      <c r="AJ3" s="21"/>
      <c r="AK3" s="62" t="s">
        <v>29</v>
      </c>
      <c r="AL3" s="62" t="s">
        <v>29</v>
      </c>
      <c r="AM3" s="62" t="s">
        <v>30</v>
      </c>
      <c r="AN3" s="62" t="s">
        <v>30</v>
      </c>
      <c r="AO3" s="62" t="s">
        <v>30</v>
      </c>
      <c r="AP3" s="62" t="s">
        <v>31</v>
      </c>
      <c r="AQ3" s="62" t="s">
        <v>31</v>
      </c>
      <c r="AR3" s="62" t="s">
        <v>31</v>
      </c>
      <c r="AS3" s="62" t="s">
        <v>32</v>
      </c>
      <c r="AT3" s="62" t="s">
        <v>32</v>
      </c>
      <c r="AU3" s="62" t="s">
        <v>32</v>
      </c>
      <c r="AV3" s="62" t="s">
        <v>33</v>
      </c>
      <c r="AW3" s="62" t="s">
        <v>33</v>
      </c>
      <c r="AX3" s="62" t="s">
        <v>33</v>
      </c>
      <c r="AY3" s="65" t="s">
        <v>29</v>
      </c>
      <c r="AZ3" s="65" t="s">
        <v>29</v>
      </c>
      <c r="BA3" s="65" t="s">
        <v>30</v>
      </c>
      <c r="BB3" s="65" t="s">
        <v>30</v>
      </c>
      <c r="BC3" s="65" t="s">
        <v>30</v>
      </c>
      <c r="BD3" s="65" t="s">
        <v>31</v>
      </c>
      <c r="BE3" s="65" t="s">
        <v>31</v>
      </c>
      <c r="BF3" s="65" t="s">
        <v>31</v>
      </c>
      <c r="BG3" s="65" t="s">
        <v>32</v>
      </c>
      <c r="BH3" s="65" t="s">
        <v>32</v>
      </c>
      <c r="BI3" s="65" t="s">
        <v>32</v>
      </c>
      <c r="BJ3" s="65" t="s">
        <v>33</v>
      </c>
      <c r="BK3" s="65" t="s">
        <v>33</v>
      </c>
      <c r="BL3" s="65" t="s">
        <v>33</v>
      </c>
      <c r="BM3" s="68" t="s">
        <v>38</v>
      </c>
      <c r="BN3" s="68" t="s">
        <v>38</v>
      </c>
      <c r="BO3" s="68" t="s">
        <v>38</v>
      </c>
      <c r="BP3" s="68" t="s">
        <v>38</v>
      </c>
      <c r="BQ3" s="75" t="s">
        <v>39</v>
      </c>
      <c r="BR3" s="75" t="s">
        <v>39</v>
      </c>
      <c r="BS3" s="75" t="s">
        <v>39</v>
      </c>
      <c r="BT3" s="75" t="s">
        <v>39</v>
      </c>
      <c r="BU3" s="69" t="s">
        <v>40</v>
      </c>
      <c r="BV3" s="69" t="s">
        <v>40</v>
      </c>
      <c r="BW3" s="69" t="s">
        <v>40</v>
      </c>
      <c r="BX3" s="69" t="s">
        <v>40</v>
      </c>
      <c r="BY3" s="77" t="s">
        <v>39</v>
      </c>
      <c r="BZ3" s="77" t="s">
        <v>39</v>
      </c>
      <c r="CA3" s="77" t="s">
        <v>39</v>
      </c>
      <c r="CB3" s="77" t="s">
        <v>39</v>
      </c>
      <c r="CC3" s="77" t="s">
        <v>39</v>
      </c>
      <c r="CD3" s="77" t="s">
        <v>39</v>
      </c>
      <c r="CE3" s="77" t="s">
        <v>39</v>
      </c>
      <c r="CF3" s="77" t="s">
        <v>39</v>
      </c>
      <c r="CG3" s="77" t="s">
        <v>40</v>
      </c>
      <c r="CH3" s="77" t="s">
        <v>40</v>
      </c>
      <c r="CI3" s="77" t="s">
        <v>40</v>
      </c>
      <c r="CJ3" s="77" t="s">
        <v>40</v>
      </c>
      <c r="CK3" s="77" t="s">
        <v>40</v>
      </c>
      <c r="CL3" s="77" t="s">
        <v>40</v>
      </c>
      <c r="CM3" s="71" t="s">
        <v>39</v>
      </c>
      <c r="CN3" s="71" t="s">
        <v>39</v>
      </c>
      <c r="CO3" s="71" t="s">
        <v>39</v>
      </c>
      <c r="CP3" s="71" t="s">
        <v>39</v>
      </c>
      <c r="CQ3" s="71" t="s">
        <v>39</v>
      </c>
      <c r="CR3" s="71" t="s">
        <v>39</v>
      </c>
      <c r="CS3" s="71" t="s">
        <v>39</v>
      </c>
      <c r="CT3" s="71" t="s">
        <v>39</v>
      </c>
      <c r="CU3" s="73" t="s">
        <v>40</v>
      </c>
      <c r="CV3" s="73" t="s">
        <v>40</v>
      </c>
      <c r="CW3" s="73" t="s">
        <v>40</v>
      </c>
      <c r="CX3" s="73" t="s">
        <v>40</v>
      </c>
      <c r="CY3" s="73" t="s">
        <v>40</v>
      </c>
      <c r="CZ3" s="73" t="s">
        <v>40</v>
      </c>
      <c r="DA3" s="157" t="s">
        <v>195</v>
      </c>
      <c r="DB3" s="157" t="s">
        <v>133</v>
      </c>
      <c r="DC3" s="157" t="s">
        <v>132</v>
      </c>
    </row>
    <row r="4" spans="1:107" x14ac:dyDescent="0.35">
      <c r="A4" s="253">
        <f t="shared" ref="A4:A9" si="0">(EOMONTH(C4,0)-C4)/DAY(EOMONTH(C4,0))</f>
        <v>0.38709677419354838</v>
      </c>
      <c r="B4" s="15" t="s">
        <v>17</v>
      </c>
      <c r="C4" s="59">
        <v>44761</v>
      </c>
      <c r="D4" s="16" t="s">
        <v>42</v>
      </c>
      <c r="E4" s="16" t="s">
        <v>93</v>
      </c>
      <c r="F4" t="s">
        <v>236</v>
      </c>
      <c r="G4">
        <v>4</v>
      </c>
      <c r="H4" s="254">
        <v>0</v>
      </c>
      <c r="I4" s="254">
        <v>0</v>
      </c>
      <c r="J4">
        <v>2</v>
      </c>
      <c r="K4">
        <v>2</v>
      </c>
      <c r="L4">
        <v>2</v>
      </c>
      <c r="M4">
        <v>2</v>
      </c>
      <c r="N4">
        <v>1</v>
      </c>
      <c r="O4">
        <v>1</v>
      </c>
      <c r="P4">
        <v>0</v>
      </c>
      <c r="Q4">
        <v>0</v>
      </c>
      <c r="R4">
        <v>0</v>
      </c>
      <c r="S4" s="4">
        <v>0</v>
      </c>
      <c r="T4" s="4">
        <v>0</v>
      </c>
      <c r="U4" s="4">
        <v>0</v>
      </c>
      <c r="V4" s="58">
        <f t="shared" ref="V4:V9" si="1">IFERROR((1-$R4/$G4)/COUNT($H4:$R4),0)</f>
        <v>9.0909090909090912E-2</v>
      </c>
      <c r="W4" s="22" t="str">
        <f t="shared" ref="W4:W9" si="2">IF(F4="--ALL--",0,IF(F4="Residential","RES","SME"))</f>
        <v>SME</v>
      </c>
      <c r="X4" s="22" t="str">
        <f>VLOOKUP(E4,'Retail Margin'!$O$4:$P$9,2,FALSE)</f>
        <v>Essential</v>
      </c>
      <c r="Y4" s="22">
        <f>IFERROR(AVERAGEIFS('ASX Futures Market Rates'!$E:$E,'ASX Futures Market Rates'!$D:$D,'Monthly Revenue and Cost'!Y$2,'ASX Futures Market Rates'!$A:$A,'Monthly Revenue and Cost'!$C4,'ASX Futures Market Rates'!$B:$B,'Monthly Revenue and Cost'!$D4),0)</f>
        <v>0</v>
      </c>
      <c r="Z4" s="22">
        <f>IFERROR(AVERAGEIFS('ASX Futures Market Rates'!$E:$E,'ASX Futures Market Rates'!$D:$D,'Monthly Revenue and Cost'!Z$2,'ASX Futures Market Rates'!$A:$A,'Monthly Revenue and Cost'!$C4,'ASX Futures Market Rates'!$B:$B,'Monthly Revenue and Cost'!$D4),0)</f>
        <v>340</v>
      </c>
      <c r="AA4" s="22">
        <f>IFERROR(AVERAGEIFS('ASX Futures Market Rates'!$E:$E,'ASX Futures Market Rates'!$D:$D,'Monthly Revenue and Cost'!AA$2,'ASX Futures Market Rates'!$A:$A,'Monthly Revenue and Cost'!$C4,'ASX Futures Market Rates'!$B:$B,'Monthly Revenue and Cost'!$D4),0)</f>
        <v>255</v>
      </c>
      <c r="AB4" s="22">
        <f>IFERROR(AVERAGEIFS('ASX Futures Market Rates'!$E:$E,'ASX Futures Market Rates'!$D:$D,'Monthly Revenue and Cost'!AB$2,'ASX Futures Market Rates'!$A:$A,'Monthly Revenue and Cost'!$C4,'ASX Futures Market Rates'!$B:$B,'Monthly Revenue and Cost'!$D4),0)</f>
        <v>242</v>
      </c>
      <c r="AC4" s="22">
        <f>IFERROR(AVERAGEIFS('ASX Futures Market Rates'!$E:$E,'ASX Futures Market Rates'!$D:$D,'Monthly Revenue and Cost'!AC$2,'ASX Futures Market Rates'!$A:$A,'Monthly Revenue and Cost'!$C4,'ASX Futures Market Rates'!$B:$B,'Monthly Revenue and Cost'!$D4),0)</f>
        <v>238</v>
      </c>
      <c r="AD4" s="23">
        <f>IFERROR(IF(D4="ACT",VLOOKUP("NSW",'Mass Market Loadweighting'!$B$17:$M$20,12,FALSE),VLOOKUP('Monthly Revenue and Cost'!D4,'Mass Market Loadweighting'!$B$17:$M$20,12,FALSE)),0)</f>
        <v>1.157536306815844</v>
      </c>
      <c r="AE4" s="22">
        <f>SUMIFS('Retail Margin'!F:F,'Retail Margin'!$A:$A,'Monthly Revenue and Cost'!$X4,'Retail Margin'!$B:$B,'Monthly Revenue and Cost'!$W4)</f>
        <v>730.31181361760673</v>
      </c>
      <c r="AF4" s="22">
        <f>SUMIFS('Retail Margin'!G:G,'Retail Margin'!$A:$A,'Monthly Revenue and Cost'!$X4,'Retail Margin'!$B:$B,'Monthly Revenue and Cost'!$W4)</f>
        <v>358.33901787126621</v>
      </c>
      <c r="AG4" s="22">
        <f>SUMIFS('Retail Margin'!H:H,'Retail Margin'!$A:$A,'Monthly Revenue and Cost'!$X4,'Retail Margin'!$B:$B,'Monthly Revenue and Cost'!$W4)</f>
        <v>491.96016695973316</v>
      </c>
      <c r="AH4" s="22">
        <f>SUMIFS('Retail Margin'!I:I,'Retail Margin'!$A:$A,'Monthly Revenue and Cost'!$X4,'Retail Margin'!$B:$B,'Monthly Revenue and Cost'!$W4)</f>
        <v>142.37350844950811</v>
      </c>
      <c r="AI4" s="22">
        <f>SUMIFS('Retail Margin'!E:E,'Retail Margin'!$A:$A,'Monthly Revenue and Cost'!$X4,'Retail Margin'!$B:$B,'Monthly Revenue and Cost'!$W4)/1000</f>
        <v>13.138</v>
      </c>
      <c r="AJ4" s="22">
        <f>IFERROR(VLOOKUP(X4,'Loss factors'!$A$6:$J$17,10,0),0)</f>
        <v>1.0409999999999999</v>
      </c>
      <c r="AK4" s="2">
        <f t="shared" ref="AK4:AK9" si="3">IF(MONTH(AK$2)&amp;YEAR(AK$2)=MONTH($C4)&amp;YEAR($C4),($AF4*$AI4/12*H4+$AE4*H4/12)*$A4,($AF4*$AI4/12*H4+$AE4*H4/12))</f>
        <v>0</v>
      </c>
      <c r="AL4" s="2">
        <f t="shared" ref="AL4:AL9" si="4">IF(MONTH(AL$2)&amp;YEAR(AL$2)=MONTH($C4)&amp;YEAR($C4),($AF4*$AI4/12*I4+$AE4*I4/12)*$A4,($AF4*$AI4/12*I4+$AE4*I4/12))</f>
        <v>0</v>
      </c>
      <c r="AM4" s="2">
        <f t="shared" ref="AM4:AM9" si="5">IF(MONTH(AM$2)&amp;YEAR(AM$2)=MONTH($C4)&amp;YEAR($C4),($AF4*$AI4/12*J4+$AE4*J4/12)*$A4,($AF4*$AI4/12*J4+$AE4*J4/12))</f>
        <v>350.84966647808403</v>
      </c>
      <c r="AN4" s="2">
        <f t="shared" ref="AN4:AN9" si="6">IF(MONTH(AN$2)&amp;YEAR(AN$2)=MONTH($C4)&amp;YEAR($C4),($AF4*$AI4/12*K4+$AE4*K4/12)*$A4,($AF4*$AI4/12*K4+$AE4*K4/12))</f>
        <v>906.36163840171707</v>
      </c>
      <c r="AO4" s="2">
        <f t="shared" ref="AO4:AO9" si="7">IF(MONTH(AO$2)&amp;YEAR(AO$2)=MONTH($C4)&amp;YEAR($C4),($AF4*$AI4/12*L4+$AE4*L4/12)*$A4,($AF4*$AI4/12*L4+$AE4*L4/12))</f>
        <v>906.36163840171707</v>
      </c>
      <c r="AP4" s="2">
        <f t="shared" ref="AP4:AP9" si="8">IF(MONTH(AP$2)&amp;YEAR(AP$2)=MONTH($C4)&amp;YEAR($C4),($AF4*$AI4/12*M4+$AE4*M4/12)*$A4,($AF4*$AI4/12*M4+$AE4*M4/12))</f>
        <v>906.36163840171707</v>
      </c>
      <c r="AQ4" s="2">
        <f t="shared" ref="AQ4:AQ9" si="9">IF(MONTH(AQ$2)&amp;YEAR(AQ$2)=MONTH($C4)&amp;YEAR($C4),($AF4*$AI4/12*N4+$AE4*N4/12)*$A4,($AF4*$AI4/12*N4+$AE4*N4/12))</f>
        <v>453.18081920085854</v>
      </c>
      <c r="AR4" s="2">
        <f t="shared" ref="AR4:AR9" si="10">IF(MONTH(AR$2)&amp;YEAR(AR$2)=MONTH($C4)&amp;YEAR($C4),($AF4*$AI4/12*O4+$AE4*O4/12)*$A4,($AF4*$AI4/12*O4+$AE4*O4/12))</f>
        <v>453.18081920085854</v>
      </c>
      <c r="AS4" s="2">
        <f t="shared" ref="AS4:AS9" si="11">IF(MONTH(AS$2)&amp;YEAR(AS$2)=MONTH($C4)&amp;YEAR($C4),($AF4*$AI4/12*P4+$AE4*P4/12)*$A4,($AF4*$AI4/12*P4+$AE4*P4/12))</f>
        <v>0</v>
      </c>
      <c r="AT4" s="2">
        <f t="shared" ref="AT4:AT9" si="12">IF(MONTH(AT$2)&amp;YEAR(AT$2)=MONTH($C4)&amp;YEAR($C4),($AF4*$AI4/12*Q4+$AE4*Q4/12)*$A4,($AF4*$AI4/12*Q4+$AE4*Q4/12))</f>
        <v>0</v>
      </c>
      <c r="AU4" s="2">
        <f t="shared" ref="AU4:AU9" si="13">IF(MONTH(AU$2)&amp;YEAR(AU$2)=MONTH($C4)&amp;YEAR($C4),($AF4*$AI4/12*R4+$AE4*R4/12)*$A4,($AF4*$AI4/12*R4+$AE4*R4/12))</f>
        <v>0</v>
      </c>
      <c r="AV4" s="2">
        <f t="shared" ref="AV4:AV9" si="14">IF(MONTH(AV$2)&amp;YEAR(AV$2)=MONTH($C4)&amp;YEAR($C4),($AF4*$AI4/12*S4+$AE4*S4/12)*$A4,($AF4*$AI4/12*S4+$AE4*S4/12))</f>
        <v>0</v>
      </c>
      <c r="AW4" s="2">
        <f t="shared" ref="AW4:AW9" si="15">IF(MONTH(AW$2)&amp;YEAR(AW$2)=MONTH($C4)&amp;YEAR($C4),($AF4*$AI4/12*T4+$AE4*T4/12)*$A4,($AF4*$AI4/12*T4+$AE4*T4/12))</f>
        <v>0</v>
      </c>
      <c r="AX4" s="2">
        <f t="shared" ref="AX4:AX9" si="16">IF(MONTH(AX$2)&amp;YEAR(AX$2)=MONTH($C4)&amp;YEAR($C4),($AF4*$AI4/12*U4+$AE4*U4/12)*$A4,($AF4*$AI4/12*U4+$AE4*U4/12))</f>
        <v>0</v>
      </c>
      <c r="AY4" s="2">
        <f t="shared" ref="AY4:AY9" si="17">IF(MONTH(AY$2)&amp;YEAR(AY$2)=MONTH($C4)&amp;YEAR($C4),(-_xlfn.XLOOKUP(AY$3,$Y$3:$AC$3,$Y4:$AC4)*$AD4*$AJ4*$AI4/12*H4-$AG4*H4/12-$AH4*$AI4/12*H4)*$A4,(-_xlfn.XLOOKUP(AY$3,$Y$3:$AC$3,$Y4:$AC4)*$AD4*$AJ4*$AI4/12*H4-$AG4*H4/12-$AH4*$AI4/12*H4))</f>
        <v>0</v>
      </c>
      <c r="AZ4" s="2">
        <f t="shared" ref="AZ4:AZ9" si="18">IF(MONTH(AZ$2)&amp;YEAR(AZ$2)=MONTH($C4)&amp;YEAR($C4),(-_xlfn.XLOOKUP(AZ$3,$Y$3:$AC$3,$Y4:$AC4)*$AD4*$AJ4*$AI4/12*I4-$AG4*I4/12-$AH4*$AI4/12*I4)*$A4,(-_xlfn.XLOOKUP(AZ$3,$Y$3:$AC$3,$Y4:$AC4)*$AD4*$AJ4*$AI4/12*I4-$AG4*I4/12-$AH4*$AI4/12*I4))</f>
        <v>0</v>
      </c>
      <c r="BA4" s="2">
        <f t="shared" ref="BA4:BA9" si="19">IF(MONTH(BA$2)&amp;YEAR(BA$2)=MONTH($C4)&amp;YEAR($C4),(-_xlfn.XLOOKUP(BA$3,$Y$3:$AC$3,$Y4:$AC4)*$AD4*$AJ4*$AI4/12*J4-$AG4*J4/12-$AH4*$AI4/12*J4)*$A4,(-_xlfn.XLOOKUP(BA$3,$Y$3:$AC$3,$Y4:$AC4)*$AD4*$AJ4*$AI4/12*J4-$AG4*J4/12-$AH4*$AI4/12*J4))</f>
        <v>-499.68263908880738</v>
      </c>
      <c r="BB4" s="2">
        <f t="shared" ref="BB4:BB9" si="20">IF(MONTH(BB$2)&amp;YEAR(BB$2)=MONTH($C4)&amp;YEAR($C4),(-_xlfn.XLOOKUP(BB$3,$Y$3:$AC$3,$Y4:$AC4)*$AD4*$AJ4*$AI4/12*K4-$AG4*K4/12-$AH4*$AI4/12*K4)*$A4,(-_xlfn.XLOOKUP(BB$3,$Y$3:$AC$3,$Y4:$AC4)*$AD4*$AJ4*$AI4/12*K4-$AG4*K4/12-$AH4*$AI4/12*K4))</f>
        <v>-1290.8468176460858</v>
      </c>
      <c r="BC4" s="2">
        <f t="shared" ref="BC4:BC9" si="21">IF(MONTH(BC$2)&amp;YEAR(BC$2)=MONTH($C4)&amp;YEAR($C4),(-_xlfn.XLOOKUP(BC$3,$Y$3:$AC$3,$Y4:$AC4)*$AD4*$AJ4*$AI4/12*L4-$AG4*L4/12-$AH4*$AI4/12*L4)*$A4,(-_xlfn.XLOOKUP(BC$3,$Y$3:$AC$3,$Y4:$AC4)*$AD4*$AJ4*$AI4/12*L4-$AG4*L4/12-$AH4*$AI4/12*L4))</f>
        <v>-1290.8468176460858</v>
      </c>
      <c r="BD4" s="2">
        <f t="shared" ref="BD4:BD9" si="22">IF(MONTH(BD$2)&amp;YEAR(BD$2)=MONTH($C4)&amp;YEAR($C4),(-_xlfn.XLOOKUP(BD$3,$Y$3:$AC$3,$Y4:$AC4)*$AD4*$AJ4*$AI4/12*M4-$AG4*M4/12-$AH4*$AI4/12*M4)*$A4,(-_xlfn.XLOOKUP(BD$3,$Y$3:$AC$3,$Y4:$AC4)*$AD4*$AJ4*$AI4/12*M4-$AG4*M4/12-$AH4*$AI4/12*M4))</f>
        <v>-1066.5710849416214</v>
      </c>
      <c r="BE4" s="2">
        <f t="shared" ref="BE4:BE9" si="23">IF(MONTH(BE$2)&amp;YEAR(BE$2)=MONTH($C4)&amp;YEAR($C4),(-_xlfn.XLOOKUP(BE$3,$Y$3:$AC$3,$Y4:$AC4)*$AD4*$AJ4*$AI4/12*N4-$AG4*N4/12-$AH4*$AI4/12*N4)*$A4,(-_xlfn.XLOOKUP(BE$3,$Y$3:$AC$3,$Y4:$AC4)*$AD4*$AJ4*$AI4/12*N4-$AG4*N4/12-$AH4*$AI4/12*N4))</f>
        <v>-533.2855424708107</v>
      </c>
      <c r="BF4" s="2">
        <f t="shared" ref="BF4:BF9" si="24">IF(MONTH(BF$2)&amp;YEAR(BF$2)=MONTH($C4)&amp;YEAR($C4),(-_xlfn.XLOOKUP(BF$3,$Y$3:$AC$3,$Y4:$AC4)*$AD4*$AJ4*$AI4/12*O4-$AG4*O4/12-$AH4*$AI4/12*O4)*$A4,(-_xlfn.XLOOKUP(BF$3,$Y$3:$AC$3,$Y4:$AC4)*$AD4*$AJ4*$AI4/12*O4-$AG4*O4/12-$AH4*$AI4/12*O4))</f>
        <v>-533.2855424708107</v>
      </c>
      <c r="BG4" s="2">
        <f t="shared" ref="BG4:BG9" si="25">IF(MONTH(BG$2)&amp;YEAR(BG$2)=MONTH($C4)&amp;YEAR($C4),(-_xlfn.XLOOKUP(BG$3,$Y$3:$AC$3,$Y4:$AC4)*$AD4*$AJ4*$AI4/12*P4-$AG4*P4/12-$AH4*$AI4/12*P4)*$A4,(-_xlfn.XLOOKUP(BG$3,$Y$3:$AC$3,$Y4:$AC4)*$AD4*$AJ4*$AI4/12*P4-$AG4*P4/12-$AH4*$AI4/12*P4))</f>
        <v>0</v>
      </c>
      <c r="BH4" s="2">
        <f t="shared" ref="BH4:BH9" si="26">IF(MONTH(BH$2)&amp;YEAR(BH$2)=MONTH($C4)&amp;YEAR($C4),(-_xlfn.XLOOKUP(BH$3,$Y$3:$AC$3,$Y4:$AC4)*$AD4*$AJ4*$AI4/12*Q4-$AG4*Q4/12-$AH4*$AI4/12*Q4)*$A4,(-_xlfn.XLOOKUP(BH$3,$Y$3:$AC$3,$Y4:$AC4)*$AD4*$AJ4*$AI4/12*Q4-$AG4*Q4/12-$AH4*$AI4/12*Q4))</f>
        <v>0</v>
      </c>
      <c r="BI4" s="2">
        <f t="shared" ref="BI4:BI9" si="27">IF(MONTH(BI$2)&amp;YEAR(BI$2)=MONTH($C4)&amp;YEAR($C4),(-_xlfn.XLOOKUP(BI$3,$Y$3:$AC$3,$Y4:$AC4)*$AD4*$AJ4*$AI4/12*R4-$AG4*R4/12-$AH4*$AI4/12*R4)*$A4,(-_xlfn.XLOOKUP(BI$3,$Y$3:$AC$3,$Y4:$AC4)*$AD4*$AJ4*$AI4/12*R4-$AG4*R4/12-$AH4*$AI4/12*R4))</f>
        <v>0</v>
      </c>
      <c r="BJ4" s="2">
        <f t="shared" ref="BJ4:BJ9" si="28">IF(MONTH(BJ$2)&amp;YEAR(BJ$2)=MONTH($C4)&amp;YEAR($C4),(-_xlfn.XLOOKUP(BJ$3,$Y$3:$AC$3,$Y4:$AC4)*$AD4*$AJ4*$AI4/12*S4-$AG4*S4/12-$AH4*$AI4/12*S4)*$A4,(-_xlfn.XLOOKUP(BJ$3,$Y$3:$AC$3,$Y4:$AC4)*$AD4*$AJ4*$AI4/12*S4-$AG4*S4/12-$AH4*$AI4/12*S4))</f>
        <v>0</v>
      </c>
      <c r="BK4" s="2">
        <f t="shared" ref="BK4:BK9" si="29">IF(MONTH(BK$2)&amp;YEAR(BK$2)=MONTH($C4)&amp;YEAR($C4),(-_xlfn.XLOOKUP(BK$3,$Y$3:$AC$3,$Y4:$AC4)*$AD4*$AJ4*$AI4/12*T4-$AG4*T4/12-$AH4*$AI4/12*T4)*$A4,(-_xlfn.XLOOKUP(BK$3,$Y$3:$AC$3,$Y4:$AC4)*$AD4*$AJ4*$AI4/12*T4-$AG4*T4/12-$AH4*$AI4/12*T4))</f>
        <v>0</v>
      </c>
      <c r="BL4" s="2">
        <f t="shared" ref="BL4:BL9" si="30">IF(MONTH(BL$2)&amp;YEAR(BL$2)=MONTH($C4)&amp;YEAR($C4),(-_xlfn.XLOOKUP(BL$3,$Y$3:$AC$3,$Y4:$AC4)*$AD4*$AJ4*$AI4/12*U4-$AG4*U4/12-$AH4*$AI4/12*U4)*$A4,(-_xlfn.XLOOKUP(BL$3,$Y$3:$AC$3,$Y4:$AC4)*$AD4*$AJ4*$AI4/12*U4-$AG4*U4/12-$AH4*$AI4/12*U4))</f>
        <v>0</v>
      </c>
      <c r="BM4" s="78">
        <f>SUMIFS('Environmental market prices'!$H:$H,'Environmental market prices'!$A:$A,EOMONTH($C4,-1)+1,'Environmental market prices'!$D:$D,'Monthly Revenue and Cost'!BM$2)/SUMIFS('Environmental market prices'!$F:$F,'Environmental market prices'!$A:$A,EOMONTH($C4,-1)+1,'Environmental market prices'!$D:$D,'Monthly Revenue and Cost'!BM$2)</f>
        <v>51.139476763717802</v>
      </c>
      <c r="BN4" s="78">
        <f>SUMIFS('Environmental market prices'!$H:$H,'Environmental market prices'!$A:$A,EOMONTH($C4,-1)+1,'Environmental market prices'!$D:$D,'Monthly Revenue and Cost'!BN$2)/SUMIFS('Environmental market prices'!$F:$F,'Environmental market prices'!$A:$A,EOMONTH($C4,-1)+1,'Environmental market prices'!$D:$D,'Monthly Revenue and Cost'!BN$2)</f>
        <v>39.738181818181815</v>
      </c>
      <c r="BO4" s="78">
        <f>SUMIFS('Environmental market prices'!$H:$H,'Environmental market prices'!$A:$A,EOMONTH($C4,-1)+1,'Environmental market prices'!$D:$D,'Monthly Revenue and Cost'!BO$2)/SUMIFS('Environmental market prices'!$F:$F,'Environmental market prices'!$A:$A,EOMONTH($C4,-1)+1,'Environmental market prices'!$D:$D,'Monthly Revenue and Cost'!BO$2)</f>
        <v>32.759365994236312</v>
      </c>
      <c r="BP4" s="78">
        <f>SUMIFS('Environmental market prices'!$H:$H,'Environmental market prices'!$A:$A,EOMONTH($BP$1,-1)+1,'Environmental market prices'!$D:$D,'Monthly Revenue and Cost'!BP$2)/SUMIFS('Environmental market prices'!$F:$F,'Environmental market prices'!$A:$A,EOMONTH($BP$1,-1)+1,'Environmental market prices'!$D:$D,'Monthly Revenue and Cost'!BP$2)</f>
        <v>2.7232142857142856</v>
      </c>
      <c r="BQ4" s="38">
        <v>0.18640000000000001</v>
      </c>
      <c r="BR4" s="38">
        <v>0.27260000000000001</v>
      </c>
      <c r="BS4" s="38">
        <v>0.09</v>
      </c>
      <c r="BT4" s="56">
        <v>0</v>
      </c>
      <c r="BU4" s="38">
        <v>0.18959999999999999</v>
      </c>
      <c r="BV4" s="38">
        <v>0.16289999999999999</v>
      </c>
      <c r="BW4" s="38">
        <v>9.5000000000000001E-2</v>
      </c>
      <c r="BX4" s="66">
        <v>5.0000000000000001E-3</v>
      </c>
      <c r="BY4" s="2">
        <f t="shared" ref="BY4:BY9" si="31">IF(MONTH(AK$2)&amp;YEAR(AK$2)=MONTH($C4)&amp;YEAR($C4),+H4*$AI4/12*$AJ4*$A4,+H4*$AI4/12*$AJ4)</f>
        <v>0</v>
      </c>
      <c r="BZ4" s="2">
        <f t="shared" ref="BZ4:BZ9" si="32">IF(MONTH(AL$2)&amp;YEAR(AL$2)=MONTH($C4)&amp;YEAR($C4),+I4*$AI4/12*$AJ4*$A4,+I4*$AI4/12*$AJ4)</f>
        <v>0</v>
      </c>
      <c r="CA4" s="2">
        <f t="shared" ref="CA4:CA9" si="33">IF(MONTH(AM$2)&amp;YEAR(AM$2)=MONTH($C4)&amp;YEAR($C4),+J4*$AI4/12*$AJ4*$A4,+J4*$AI4/12*$AJ4)</f>
        <v>0.8823650322580644</v>
      </c>
      <c r="CB4" s="2">
        <f t="shared" ref="CB4:CB9" si="34">IF(MONTH(AN$2)&amp;YEAR(AN$2)=MONTH($C4)&amp;YEAR($C4),+K4*$AI4/12*$AJ4*$A4,+K4*$AI4/12*$AJ4)</f>
        <v>2.2794429999999997</v>
      </c>
      <c r="CC4" s="2">
        <f t="shared" ref="CC4:CC9" si="35">IF(MONTH(AO$2)&amp;YEAR(AO$2)=MONTH($C4)&amp;YEAR($C4),+L4*$AI4/12*$AJ4*$A4,+L4*$AI4/12*$AJ4)</f>
        <v>2.2794429999999997</v>
      </c>
      <c r="CD4" s="2">
        <f t="shared" ref="CD4:CD9" si="36">IF(MONTH(AP$2)&amp;YEAR(AP$2)=MONTH($C4)&amp;YEAR($C4),+M4*$AI4/12*$AJ4*$A4,+M4*$AI4/12*$AJ4)</f>
        <v>2.2794429999999997</v>
      </c>
      <c r="CE4" s="2">
        <f t="shared" ref="CE4:CE9" si="37">IF(MONTH(AQ$2)&amp;YEAR(AQ$2)=MONTH($C4)&amp;YEAR($C4),+N4*$AI4/12*$AJ4*$A4,+N4*$AI4/12*$AJ4)</f>
        <v>1.1397214999999998</v>
      </c>
      <c r="CF4" s="2">
        <f t="shared" ref="CF4:CF9" si="38">IF(MONTH(AR$2)&amp;YEAR(AR$2)=MONTH($C4)&amp;YEAR($C4),+O4*$AI4/12*$AJ4*$A4,+O4*$AI4/12*$AJ4)</f>
        <v>1.1397214999999998</v>
      </c>
      <c r="CG4" s="2">
        <f t="shared" ref="CG4:CG9" si="39">IF(MONTH(AS$2)&amp;YEAR(AS$2)=MONTH($C4)&amp;YEAR($C4),+P4*$AI4/12*$AJ4*$A4,+P4*$AI4/12*$AJ4)</f>
        <v>0</v>
      </c>
      <c r="CH4" s="2">
        <f t="shared" ref="CH4:CH9" si="40">IF(MONTH(AT$2)&amp;YEAR(AT$2)=MONTH($C4)&amp;YEAR($C4),+Q4*$AI4/12*$AJ4*$A4,+Q4*$AI4/12*$AJ4)</f>
        <v>0</v>
      </c>
      <c r="CI4" s="2">
        <f t="shared" ref="CI4:CI9" si="41">IF(MONTH(AU$2)&amp;YEAR(AU$2)=MONTH($C4)&amp;YEAR($C4),+R4*$AI4/12*$AJ4*$A4,+R4*$AI4/12*$AJ4)</f>
        <v>0</v>
      </c>
      <c r="CJ4" s="2">
        <f t="shared" ref="CJ4:CJ9" si="42">IF(MONTH(AV$2)&amp;YEAR(AV$2)=MONTH($C4)&amp;YEAR($C4),+S4*$AI4/12*$AJ4*$A4,+S4*$AI4/12*$AJ4)</f>
        <v>0</v>
      </c>
      <c r="CK4" s="2">
        <f t="shared" ref="CK4:CK9" si="43">IF(MONTH(AW$2)&amp;YEAR(AW$2)=MONTH($C4)&amp;YEAR($C4),+T4*$AI4/12*$AJ4*$A4,+T4*$AI4/12*$AJ4)</f>
        <v>0</v>
      </c>
      <c r="CL4" s="2">
        <f t="shared" ref="CL4:CL9" si="44">IF(MONTH(AX$2)&amp;YEAR(AX$2)=MONTH($C4)&amp;YEAR($C4),+U4*$AI4/12*$AJ4*$A4,+U4*$AI4/12*$AJ4)</f>
        <v>0</v>
      </c>
      <c r="CM4" s="2">
        <f>IF($D4="NSW",-BY4*($BM4*$BQ4+$BN4*$BR4+$BO4*$BS4+$BP4*$BT4),-BY4*($BM4*$BQ4+$BN4*$BR4))</f>
        <v>0</v>
      </c>
      <c r="CN4" s="2">
        <f t="shared" ref="CN4:CT9" si="45">IF($D4="NSW",-BZ4*($BM4*$BQ4+$BN4*$BR4+$BO4*$BS4+$BP4*$BT4),-BZ4*($BM4*$BQ4+$BN4*$BR4))</f>
        <v>0</v>
      </c>
      <c r="CO4" s="2">
        <f t="shared" si="45"/>
        <v>-20.570902270804343</v>
      </c>
      <c r="CP4" s="2">
        <f t="shared" si="45"/>
        <v>-53.141497532911217</v>
      </c>
      <c r="CQ4" s="2">
        <f t="shared" si="45"/>
        <v>-53.141497532911217</v>
      </c>
      <c r="CR4" s="2">
        <f t="shared" si="45"/>
        <v>-53.141497532911217</v>
      </c>
      <c r="CS4" s="2">
        <f t="shared" si="45"/>
        <v>-26.570748766455608</v>
      </c>
      <c r="CT4" s="2">
        <f t="shared" si="45"/>
        <v>-26.570748766455608</v>
      </c>
      <c r="CU4" s="2">
        <f>IF($D4="NSW",-CG4*($BM4*$BU4+$BN4*$BV4+$BO4*$BW4+$BP4*$BX4),-CG4*($BM4*$BU4+$BN4*$BV4))</f>
        <v>0</v>
      </c>
      <c r="CV4" s="2">
        <f t="shared" ref="CV4:CZ9" si="46">IF($D4="NSW",-CH4*($BM4*$BU4+$BN4*$BV4+$BO4*$BW4+$BP4*$BX4),-CH4*($BM4*$BU4+$BN4*$BV4))</f>
        <v>0</v>
      </c>
      <c r="CW4" s="2">
        <f t="shared" si="46"/>
        <v>0</v>
      </c>
      <c r="CX4" s="2">
        <f t="shared" si="46"/>
        <v>0</v>
      </c>
      <c r="CY4" s="2">
        <f t="shared" si="46"/>
        <v>0</v>
      </c>
      <c r="CZ4" s="2">
        <f t="shared" si="46"/>
        <v>0</v>
      </c>
      <c r="DA4" s="2">
        <f t="shared" ref="DA4:DA9" si="47">SUM(AK4:AX4)</f>
        <v>3976.2962200849515</v>
      </c>
      <c r="DB4" s="2">
        <f t="shared" ref="DB4:DB9" si="48">SUM(AY4:BL4)</f>
        <v>-5214.5184442642221</v>
      </c>
      <c r="DC4" s="2">
        <f t="shared" ref="DC4:DC9" si="49">SUM(CM4:CZ4)</f>
        <v>-233.13689240244921</v>
      </c>
    </row>
    <row r="5" spans="1:107" x14ac:dyDescent="0.35">
      <c r="A5" s="253">
        <f t="shared" si="0"/>
        <v>0.38709677419354838</v>
      </c>
      <c r="B5" s="15" t="s">
        <v>17</v>
      </c>
      <c r="C5" s="59">
        <v>44761</v>
      </c>
      <c r="D5" s="16" t="s">
        <v>42</v>
      </c>
      <c r="E5" s="16" t="s">
        <v>93</v>
      </c>
      <c r="F5" t="s">
        <v>237</v>
      </c>
      <c r="G5">
        <v>132</v>
      </c>
      <c r="H5" s="254">
        <v>0</v>
      </c>
      <c r="I5" s="254">
        <v>0</v>
      </c>
      <c r="J5">
        <v>95</v>
      </c>
      <c r="K5">
        <v>95</v>
      </c>
      <c r="L5">
        <v>82</v>
      </c>
      <c r="M5">
        <v>76</v>
      </c>
      <c r="N5">
        <v>70</v>
      </c>
      <c r="O5">
        <v>65</v>
      </c>
      <c r="P5">
        <v>58</v>
      </c>
      <c r="Q5">
        <v>57</v>
      </c>
      <c r="R5">
        <v>57</v>
      </c>
      <c r="S5" s="4">
        <v>57</v>
      </c>
      <c r="T5" s="4">
        <v>56</v>
      </c>
      <c r="U5" s="4">
        <v>56</v>
      </c>
      <c r="V5" s="58">
        <f t="shared" si="1"/>
        <v>5.1652892561983466E-2</v>
      </c>
      <c r="W5" s="22" t="str">
        <f t="shared" si="2"/>
        <v>RES</v>
      </c>
      <c r="X5" s="22" t="str">
        <f>VLOOKUP(E5,'Retail Margin'!$O$4:$P$9,2,FALSE)</f>
        <v>Essential</v>
      </c>
      <c r="Y5" s="22">
        <f>IFERROR(AVERAGEIFS('ASX Futures Market Rates'!$E:$E,'ASX Futures Market Rates'!$D:$D,'Monthly Revenue and Cost'!Y$2,'ASX Futures Market Rates'!$A:$A,'Monthly Revenue and Cost'!$C5,'ASX Futures Market Rates'!$B:$B,'Monthly Revenue and Cost'!$D5),0)</f>
        <v>0</v>
      </c>
      <c r="Z5" s="22">
        <f>IFERROR(AVERAGEIFS('ASX Futures Market Rates'!$E:$E,'ASX Futures Market Rates'!$D:$D,'Monthly Revenue and Cost'!Z$2,'ASX Futures Market Rates'!$A:$A,'Monthly Revenue and Cost'!$C5,'ASX Futures Market Rates'!$B:$B,'Monthly Revenue and Cost'!$D5),0)</f>
        <v>340</v>
      </c>
      <c r="AA5" s="22">
        <f>IFERROR(AVERAGEIFS('ASX Futures Market Rates'!$E:$E,'ASX Futures Market Rates'!$D:$D,'Monthly Revenue and Cost'!AA$2,'ASX Futures Market Rates'!$A:$A,'Monthly Revenue and Cost'!$C5,'ASX Futures Market Rates'!$B:$B,'Monthly Revenue and Cost'!$D5),0)</f>
        <v>255</v>
      </c>
      <c r="AB5" s="22">
        <f>IFERROR(AVERAGEIFS('ASX Futures Market Rates'!$E:$E,'ASX Futures Market Rates'!$D:$D,'Monthly Revenue and Cost'!AB$2,'ASX Futures Market Rates'!$A:$A,'Monthly Revenue and Cost'!$C5,'ASX Futures Market Rates'!$B:$B,'Monthly Revenue and Cost'!$D5),0)</f>
        <v>242</v>
      </c>
      <c r="AC5" s="22">
        <f>IFERROR(AVERAGEIFS('ASX Futures Market Rates'!$E:$E,'ASX Futures Market Rates'!$D:$D,'Monthly Revenue and Cost'!AC$2,'ASX Futures Market Rates'!$A:$A,'Monthly Revenue and Cost'!$C5,'ASX Futures Market Rates'!$B:$B,'Monthly Revenue and Cost'!$D5),0)</f>
        <v>238</v>
      </c>
      <c r="AD5" s="23">
        <f>IFERROR(IF(D5="ACT",VLOOKUP("NSW",'Mass Market Loadweighting'!$B$17:$M$20,12,FALSE),VLOOKUP('Monthly Revenue and Cost'!D5,'Mass Market Loadweighting'!$B$17:$M$20,12,FALSE)),0)</f>
        <v>1.157536306815844</v>
      </c>
      <c r="AE5" s="22">
        <f>SUMIFS('Retail Margin'!F:F,'Retail Margin'!$A:$A,'Monthly Revenue and Cost'!$X5,'Retail Margin'!$B:$B,'Monthly Revenue and Cost'!$W5)</f>
        <v>541.04901995351713</v>
      </c>
      <c r="AF5" s="22">
        <f>SUMIFS('Retail Margin'!G:G,'Retail Margin'!$A:$A,'Monthly Revenue and Cost'!$X5,'Retail Margin'!$B:$B,'Monthly Revenue and Cost'!$W5)</f>
        <v>265.35816804530083</v>
      </c>
      <c r="AG5" s="22">
        <f>SUMIFS('Retail Margin'!H:H,'Retail Margin'!$A:$A,'Monthly Revenue and Cost'!$X5,'Retail Margin'!$B:$B,'Monthly Revenue and Cost'!$W5)</f>
        <v>373.71059705608377</v>
      </c>
      <c r="AH5" s="22">
        <f>SUMIFS('Retail Margin'!I:I,'Retail Margin'!$A:$A,'Monthly Revenue and Cost'!$X5,'Retail Margin'!$B:$B,'Monthly Revenue and Cost'!$W5)</f>
        <v>90.376545368138139</v>
      </c>
      <c r="AI5" s="22">
        <f>SUMIFS('Retail Margin'!E:E,'Retail Margin'!$A:$A,'Monthly Revenue and Cost'!$X5,'Retail Margin'!$B:$B,'Monthly Revenue and Cost'!$W5)/1000</f>
        <v>5.88</v>
      </c>
      <c r="AJ5" s="22">
        <f>IFERROR(VLOOKUP(X5,'Loss factors'!$A$6:$J$17,10,0),0)</f>
        <v>1.0409999999999999</v>
      </c>
      <c r="AK5" s="2">
        <f t="shared" si="3"/>
        <v>0</v>
      </c>
      <c r="AL5" s="2">
        <f t="shared" si="4"/>
        <v>0</v>
      </c>
      <c r="AM5" s="2">
        <f t="shared" si="5"/>
        <v>6439.636437602876</v>
      </c>
      <c r="AN5" s="2">
        <f t="shared" si="6"/>
        <v>16635.72746380743</v>
      </c>
      <c r="AO5" s="2">
        <f t="shared" si="7"/>
        <v>14359.259495075887</v>
      </c>
      <c r="AP5" s="2">
        <f t="shared" si="8"/>
        <v>13308.581971045944</v>
      </c>
      <c r="AQ5" s="2">
        <f t="shared" si="9"/>
        <v>12257.904447016002</v>
      </c>
      <c r="AR5" s="2">
        <f t="shared" si="10"/>
        <v>11382.339843657715</v>
      </c>
      <c r="AS5" s="2">
        <f t="shared" si="11"/>
        <v>10156.549398956115</v>
      </c>
      <c r="AT5" s="2">
        <f t="shared" si="12"/>
        <v>9981.4364782844586</v>
      </c>
      <c r="AU5" s="2">
        <f t="shared" si="13"/>
        <v>9981.4364782844586</v>
      </c>
      <c r="AV5" s="2">
        <f t="shared" si="14"/>
        <v>9981.4364782844586</v>
      </c>
      <c r="AW5" s="2">
        <f t="shared" si="15"/>
        <v>9806.3235576128009</v>
      </c>
      <c r="AX5" s="2">
        <f t="shared" si="16"/>
        <v>9806.3235576128009</v>
      </c>
      <c r="AY5" s="2">
        <f t="shared" si="17"/>
        <v>0</v>
      </c>
      <c r="AZ5" s="2">
        <f t="shared" si="18"/>
        <v>0</v>
      </c>
      <c r="BA5" s="2">
        <f t="shared" si="19"/>
        <v>-10156.270046633084</v>
      </c>
      <c r="BB5" s="2">
        <f t="shared" si="20"/>
        <v>-26237.030953802136</v>
      </c>
      <c r="BC5" s="2">
        <f t="shared" si="21"/>
        <v>-22646.700402229209</v>
      </c>
      <c r="BD5" s="2">
        <f t="shared" si="22"/>
        <v>-17175.332654997444</v>
      </c>
      <c r="BE5" s="2">
        <f t="shared" si="23"/>
        <v>-15819.385340129225</v>
      </c>
      <c r="BF5" s="2">
        <f t="shared" si="24"/>
        <v>-14689.42924440571</v>
      </c>
      <c r="BG5" s="2">
        <f t="shared" si="25"/>
        <v>-12662.293148556044</v>
      </c>
      <c r="BH5" s="2">
        <f t="shared" si="26"/>
        <v>-12443.977749443009</v>
      </c>
      <c r="BI5" s="2">
        <f t="shared" si="27"/>
        <v>-12443.977749443009</v>
      </c>
      <c r="BJ5" s="2">
        <f t="shared" si="28"/>
        <v>-12309.355675041448</v>
      </c>
      <c r="BK5" s="2">
        <f t="shared" si="29"/>
        <v>-12093.402066707387</v>
      </c>
      <c r="BL5" s="2">
        <f t="shared" si="30"/>
        <v>-12093.402066707387</v>
      </c>
      <c r="BM5" s="78">
        <f>SUMIFS('Environmental market prices'!$H:$H,'Environmental market prices'!$A:$A,EOMONTH($C5,-1)+1,'Environmental market prices'!$D:$D,'Monthly Revenue and Cost'!BM$2)/SUMIFS('Environmental market prices'!$F:$F,'Environmental market prices'!$A:$A,EOMONTH($C5,-1)+1,'Environmental market prices'!$D:$D,'Monthly Revenue and Cost'!BM$2)</f>
        <v>51.139476763717802</v>
      </c>
      <c r="BN5" s="78">
        <f>SUMIFS('Environmental market prices'!$H:$H,'Environmental market prices'!$A:$A,EOMONTH($C5,-1)+1,'Environmental market prices'!$D:$D,'Monthly Revenue and Cost'!BN$2)/SUMIFS('Environmental market prices'!$F:$F,'Environmental market prices'!$A:$A,EOMONTH($C5,-1)+1,'Environmental market prices'!$D:$D,'Monthly Revenue and Cost'!BN$2)</f>
        <v>39.738181818181815</v>
      </c>
      <c r="BO5" s="78">
        <f>SUMIFS('Environmental market prices'!$H:$H,'Environmental market prices'!$A:$A,EOMONTH($C5,-1)+1,'Environmental market prices'!$D:$D,'Monthly Revenue and Cost'!BO$2)/SUMIFS('Environmental market prices'!$F:$F,'Environmental market prices'!$A:$A,EOMONTH($C5,-1)+1,'Environmental market prices'!$D:$D,'Monthly Revenue and Cost'!BO$2)</f>
        <v>32.759365994236312</v>
      </c>
      <c r="BP5" s="78">
        <f>SUMIFS('Environmental market prices'!$H:$H,'Environmental market prices'!$A:$A,EOMONTH($BP$1,-1)+1,'Environmental market prices'!$D:$D,'Monthly Revenue and Cost'!BP$2)/SUMIFS('Environmental market prices'!$F:$F,'Environmental market prices'!$A:$A,EOMONTH($BP$1,-1)+1,'Environmental market prices'!$D:$D,'Monthly Revenue and Cost'!BP$2)</f>
        <v>2.7232142857142856</v>
      </c>
      <c r="BQ5" s="38">
        <v>0.18640000000000001</v>
      </c>
      <c r="BR5" s="38">
        <v>0.27260000000000001</v>
      </c>
      <c r="BS5" s="38">
        <v>0.09</v>
      </c>
      <c r="BT5" s="56">
        <v>0</v>
      </c>
      <c r="BU5" s="38">
        <v>0.18959999999999999</v>
      </c>
      <c r="BV5" s="38">
        <v>0.16289999999999999</v>
      </c>
      <c r="BW5" s="38">
        <v>9.5000000000000001E-2</v>
      </c>
      <c r="BX5" s="66">
        <v>5.0000000000000001E-3</v>
      </c>
      <c r="BY5" s="2">
        <f t="shared" si="31"/>
        <v>0</v>
      </c>
      <c r="BZ5" s="2">
        <f t="shared" si="32"/>
        <v>0</v>
      </c>
      <c r="CA5" s="2">
        <f t="shared" si="33"/>
        <v>18.758148387096774</v>
      </c>
      <c r="CB5" s="2">
        <f t="shared" si="34"/>
        <v>48.458550000000002</v>
      </c>
      <c r="CC5" s="2">
        <f t="shared" si="35"/>
        <v>41.827379999999998</v>
      </c>
      <c r="CD5" s="2">
        <f t="shared" si="36"/>
        <v>38.766840000000002</v>
      </c>
      <c r="CE5" s="2">
        <f t="shared" si="37"/>
        <v>35.706299999999992</v>
      </c>
      <c r="CF5" s="2">
        <f t="shared" si="38"/>
        <v>33.155849999999994</v>
      </c>
      <c r="CG5" s="2">
        <f t="shared" si="39"/>
        <v>29.58522</v>
      </c>
      <c r="CH5" s="2">
        <f t="shared" si="40"/>
        <v>29.075129999999994</v>
      </c>
      <c r="CI5" s="2">
        <f t="shared" si="41"/>
        <v>29.075129999999994</v>
      </c>
      <c r="CJ5" s="2">
        <f t="shared" si="42"/>
        <v>29.075129999999994</v>
      </c>
      <c r="CK5" s="2">
        <f t="shared" si="43"/>
        <v>28.565039999999996</v>
      </c>
      <c r="CL5" s="2">
        <f t="shared" si="44"/>
        <v>28.565039999999996</v>
      </c>
      <c r="CM5" s="2">
        <f t="shared" ref="CM5:CM9" si="50">IF($D5="NSW",-BY5*($BM5*$BQ5+$BN5*$BR5+$BO5*$BS5+$BP5*$BT5),-BY5*($BM5*$BQ5+$BN5*$BR5))</f>
        <v>0</v>
      </c>
      <c r="CN5" s="2">
        <f t="shared" si="45"/>
        <v>0</v>
      </c>
      <c r="CO5" s="2">
        <f t="shared" si="45"/>
        <v>-437.3156495840808</v>
      </c>
      <c r="CP5" s="2">
        <f t="shared" si="45"/>
        <v>-1129.7320947588753</v>
      </c>
      <c r="CQ5" s="2">
        <f t="shared" si="45"/>
        <v>-975.13717652871344</v>
      </c>
      <c r="CR5" s="2">
        <f t="shared" si="45"/>
        <v>-903.78567580710035</v>
      </c>
      <c r="CS5" s="2">
        <f t="shared" si="45"/>
        <v>-832.43417508548691</v>
      </c>
      <c r="CT5" s="2">
        <f t="shared" si="45"/>
        <v>-772.97459115080926</v>
      </c>
      <c r="CU5" s="2">
        <f t="shared" ref="CU5:CU9" si="51">IF($D5="NSW",-CG5*($BM5*$BU5+$BN5*$BV5+$BO5*$BW5+$BP5*$BX5),-CG5*($BM5*$BU5+$BN5*$BV5))</f>
        <v>-570.85127109882433</v>
      </c>
      <c r="CV5" s="2">
        <f t="shared" si="46"/>
        <v>-561.00900780401685</v>
      </c>
      <c r="CW5" s="2">
        <f t="shared" si="46"/>
        <v>-561.00900780401685</v>
      </c>
      <c r="CX5" s="2">
        <f t="shared" si="46"/>
        <v>-561.00900780401685</v>
      </c>
      <c r="CY5" s="2">
        <f t="shared" si="46"/>
        <v>-551.16674450920959</v>
      </c>
      <c r="CZ5" s="2">
        <f t="shared" si="46"/>
        <v>-551.16674450920959</v>
      </c>
      <c r="DA5" s="2">
        <f t="shared" si="47"/>
        <v>134096.95560724096</v>
      </c>
      <c r="DB5" s="2">
        <f t="shared" si="48"/>
        <v>-180770.55709809507</v>
      </c>
      <c r="DC5" s="2">
        <f t="shared" si="49"/>
        <v>-8407.5911464443598</v>
      </c>
    </row>
    <row r="6" spans="1:107" x14ac:dyDescent="0.35">
      <c r="A6" s="253">
        <f t="shared" si="0"/>
        <v>0.38709677419354838</v>
      </c>
      <c r="B6" s="15" t="s">
        <v>17</v>
      </c>
      <c r="C6" s="59">
        <v>44761</v>
      </c>
      <c r="D6" s="16" t="s">
        <v>42</v>
      </c>
      <c r="E6" s="16" t="s">
        <v>94</v>
      </c>
      <c r="F6" t="s">
        <v>237</v>
      </c>
      <c r="G6">
        <v>30</v>
      </c>
      <c r="H6" s="254">
        <v>0</v>
      </c>
      <c r="I6" s="254">
        <v>0</v>
      </c>
      <c r="J6">
        <v>23</v>
      </c>
      <c r="K6">
        <v>23</v>
      </c>
      <c r="L6">
        <v>22</v>
      </c>
      <c r="M6">
        <v>22</v>
      </c>
      <c r="N6">
        <v>18</v>
      </c>
      <c r="O6">
        <v>18</v>
      </c>
      <c r="P6">
        <v>18</v>
      </c>
      <c r="Q6">
        <v>17</v>
      </c>
      <c r="R6">
        <v>15</v>
      </c>
      <c r="S6" s="4">
        <v>15</v>
      </c>
      <c r="T6" s="4">
        <v>14</v>
      </c>
      <c r="U6" s="4">
        <v>13</v>
      </c>
      <c r="V6" s="58">
        <f t="shared" si="1"/>
        <v>4.5454545454545456E-2</v>
      </c>
      <c r="W6" s="22" t="str">
        <f t="shared" si="2"/>
        <v>RES</v>
      </c>
      <c r="X6" s="22" t="str">
        <f>VLOOKUP(E6,'Retail Margin'!$O$4:$P$9,2,FALSE)</f>
        <v>Endeavour</v>
      </c>
      <c r="Y6" s="22">
        <f>IFERROR(AVERAGEIFS('ASX Futures Market Rates'!$E:$E,'ASX Futures Market Rates'!$D:$D,'Monthly Revenue and Cost'!Y$2,'ASX Futures Market Rates'!$A:$A,'Monthly Revenue and Cost'!$C6,'ASX Futures Market Rates'!$B:$B,'Monthly Revenue and Cost'!$D6),0)</f>
        <v>0</v>
      </c>
      <c r="Z6" s="22">
        <f>IFERROR(AVERAGEIFS('ASX Futures Market Rates'!$E:$E,'ASX Futures Market Rates'!$D:$D,'Monthly Revenue and Cost'!Z$2,'ASX Futures Market Rates'!$A:$A,'Monthly Revenue and Cost'!$C6,'ASX Futures Market Rates'!$B:$B,'Monthly Revenue and Cost'!$D6),0)</f>
        <v>340</v>
      </c>
      <c r="AA6" s="22">
        <f>IFERROR(AVERAGEIFS('ASX Futures Market Rates'!$E:$E,'ASX Futures Market Rates'!$D:$D,'Monthly Revenue and Cost'!AA$2,'ASX Futures Market Rates'!$A:$A,'Monthly Revenue and Cost'!$C6,'ASX Futures Market Rates'!$B:$B,'Monthly Revenue and Cost'!$D6),0)</f>
        <v>255</v>
      </c>
      <c r="AB6" s="22">
        <f>IFERROR(AVERAGEIFS('ASX Futures Market Rates'!$E:$E,'ASX Futures Market Rates'!$D:$D,'Monthly Revenue and Cost'!AB$2,'ASX Futures Market Rates'!$A:$A,'Monthly Revenue and Cost'!$C6,'ASX Futures Market Rates'!$B:$B,'Monthly Revenue and Cost'!$D6),0)</f>
        <v>242</v>
      </c>
      <c r="AC6" s="22">
        <f>IFERROR(AVERAGEIFS('ASX Futures Market Rates'!$E:$E,'ASX Futures Market Rates'!$D:$D,'Monthly Revenue and Cost'!AC$2,'ASX Futures Market Rates'!$A:$A,'Monthly Revenue and Cost'!$C6,'ASX Futures Market Rates'!$B:$B,'Monthly Revenue and Cost'!$D6),0)</f>
        <v>238</v>
      </c>
      <c r="AD6" s="23">
        <f>IFERROR(IF(D6="ACT",VLOOKUP("NSW",'Mass Market Loadweighting'!$B$17:$M$20,12,FALSE),VLOOKUP('Monthly Revenue and Cost'!D6,'Mass Market Loadweighting'!$B$17:$M$20,12,FALSE)),0)</f>
        <v>1.157536306815844</v>
      </c>
      <c r="AE6" s="22">
        <f>SUMIFS('Retail Margin'!F:F,'Retail Margin'!$A:$A,'Monthly Revenue and Cost'!$X6,'Retail Margin'!$B:$B,'Monthly Revenue and Cost'!$W6)</f>
        <v>297.53051939437239</v>
      </c>
      <c r="AF6" s="22">
        <f>SUMIFS('Retail Margin'!G:G,'Retail Margin'!$A:$A,'Monthly Revenue and Cost'!$X6,'Retail Margin'!$B:$B,'Monthly Revenue and Cost'!$W6)</f>
        <v>257.1490646347865</v>
      </c>
      <c r="AG6" s="22">
        <f>SUMIFS('Retail Margin'!H:H,'Retail Margin'!$A:$A,'Monthly Revenue and Cost'!$X6,'Retail Margin'!$B:$B,'Monthly Revenue and Cost'!$W6)</f>
        <v>181.78132047335509</v>
      </c>
      <c r="AH6" s="22">
        <f>SUMIFS('Retail Margin'!I:I,'Retail Margin'!$A:$A,'Monthly Revenue and Cost'!$X6,'Retail Margin'!$B:$B,'Monthly Revenue and Cost'!$W6)</f>
        <v>73.51724022078956</v>
      </c>
      <c r="AI6" s="22">
        <f>SUMIFS('Retail Margin'!E:E,'Retail Margin'!$A:$A,'Monthly Revenue and Cost'!$X6,'Retail Margin'!$B:$B,'Monthly Revenue and Cost'!$W6)/1000</f>
        <v>6.1710000000000003</v>
      </c>
      <c r="AJ6" s="22">
        <f>IFERROR(VLOOKUP(X6,'Loss factors'!$A$6:$J$17,10,0),0)</f>
        <v>1.06</v>
      </c>
      <c r="AK6" s="2">
        <f t="shared" si="3"/>
        <v>0</v>
      </c>
      <c r="AL6" s="2">
        <f t="shared" si="4"/>
        <v>0</v>
      </c>
      <c r="AM6" s="2">
        <f t="shared" si="5"/>
        <v>1398.1012947380555</v>
      </c>
      <c r="AN6" s="2">
        <f t="shared" si="6"/>
        <v>3611.7616780733101</v>
      </c>
      <c r="AO6" s="2">
        <f t="shared" si="7"/>
        <v>3454.7285616353402</v>
      </c>
      <c r="AP6" s="2">
        <f t="shared" si="8"/>
        <v>3454.7285616353402</v>
      </c>
      <c r="AQ6" s="2">
        <f t="shared" si="9"/>
        <v>2826.5960958834598</v>
      </c>
      <c r="AR6" s="2">
        <f t="shared" si="10"/>
        <v>2826.5960958834598</v>
      </c>
      <c r="AS6" s="2">
        <f t="shared" si="11"/>
        <v>2826.5960958834598</v>
      </c>
      <c r="AT6" s="2">
        <f t="shared" si="12"/>
        <v>2669.5629794454903</v>
      </c>
      <c r="AU6" s="2">
        <f t="shared" si="13"/>
        <v>2355.4967465695499</v>
      </c>
      <c r="AV6" s="2">
        <f t="shared" si="14"/>
        <v>2355.4967465695499</v>
      </c>
      <c r="AW6" s="2">
        <f t="shared" si="15"/>
        <v>2198.46363013158</v>
      </c>
      <c r="AX6" s="2">
        <f t="shared" si="16"/>
        <v>2041.43051369361</v>
      </c>
      <c r="AY6" s="2">
        <f t="shared" si="17"/>
        <v>0</v>
      </c>
      <c r="AZ6" s="2">
        <f t="shared" si="18"/>
        <v>0</v>
      </c>
      <c r="BA6" s="2">
        <f t="shared" si="19"/>
        <v>-2381.5014869711017</v>
      </c>
      <c r="BB6" s="2">
        <f t="shared" si="20"/>
        <v>-6152.2121746753464</v>
      </c>
      <c r="BC6" s="2">
        <f t="shared" si="21"/>
        <v>-5884.7246888198961</v>
      </c>
      <c r="BD6" s="2">
        <f t="shared" si="22"/>
        <v>-4704.7942794746859</v>
      </c>
      <c r="BE6" s="2">
        <f t="shared" si="23"/>
        <v>-3849.3771377520156</v>
      </c>
      <c r="BF6" s="2">
        <f t="shared" si="24"/>
        <v>-3849.3771377520156</v>
      </c>
      <c r="BG6" s="2">
        <f t="shared" si="25"/>
        <v>-3701.7280918767328</v>
      </c>
      <c r="BH6" s="2">
        <f t="shared" si="26"/>
        <v>-3496.0765312169142</v>
      </c>
      <c r="BI6" s="2">
        <f t="shared" si="27"/>
        <v>-3084.7734098972769</v>
      </c>
      <c r="BJ6" s="2">
        <f t="shared" si="28"/>
        <v>-3046.9146801856659</v>
      </c>
      <c r="BK6" s="2">
        <f t="shared" si="29"/>
        <v>-2843.7870348399551</v>
      </c>
      <c r="BL6" s="2">
        <f t="shared" si="30"/>
        <v>-2640.6593894942444</v>
      </c>
      <c r="BM6" s="78">
        <f>SUMIFS('Environmental market prices'!$H:$H,'Environmental market prices'!$A:$A,EOMONTH($C6,-1)+1,'Environmental market prices'!$D:$D,'Monthly Revenue and Cost'!BM$2)/SUMIFS('Environmental market prices'!$F:$F,'Environmental market prices'!$A:$A,EOMONTH($C6,-1)+1,'Environmental market prices'!$D:$D,'Monthly Revenue and Cost'!BM$2)</f>
        <v>51.139476763717802</v>
      </c>
      <c r="BN6" s="78">
        <f>SUMIFS('Environmental market prices'!$H:$H,'Environmental market prices'!$A:$A,EOMONTH($C6,-1)+1,'Environmental market prices'!$D:$D,'Monthly Revenue and Cost'!BN$2)/SUMIFS('Environmental market prices'!$F:$F,'Environmental market prices'!$A:$A,EOMONTH($C6,-1)+1,'Environmental market prices'!$D:$D,'Monthly Revenue and Cost'!BN$2)</f>
        <v>39.738181818181815</v>
      </c>
      <c r="BO6" s="78">
        <f>SUMIFS('Environmental market prices'!$H:$H,'Environmental market prices'!$A:$A,EOMONTH($C6,-1)+1,'Environmental market prices'!$D:$D,'Monthly Revenue and Cost'!BO$2)/SUMIFS('Environmental market prices'!$F:$F,'Environmental market prices'!$A:$A,EOMONTH($C6,-1)+1,'Environmental market prices'!$D:$D,'Monthly Revenue and Cost'!BO$2)</f>
        <v>32.759365994236312</v>
      </c>
      <c r="BP6" s="78">
        <f>SUMIFS('Environmental market prices'!$H:$H,'Environmental market prices'!$A:$A,EOMONTH($BP$1,-1)+1,'Environmental market prices'!$D:$D,'Monthly Revenue and Cost'!BP$2)/SUMIFS('Environmental market prices'!$F:$F,'Environmental market prices'!$A:$A,EOMONTH($BP$1,-1)+1,'Environmental market prices'!$D:$D,'Monthly Revenue and Cost'!BP$2)</f>
        <v>2.7232142857142856</v>
      </c>
      <c r="BQ6" s="38">
        <v>0.18640000000000001</v>
      </c>
      <c r="BR6" s="38">
        <v>0.27260000000000001</v>
      </c>
      <c r="BS6" s="38">
        <v>0.09</v>
      </c>
      <c r="BT6" s="56">
        <v>0</v>
      </c>
      <c r="BU6" s="38">
        <v>0.18959999999999999</v>
      </c>
      <c r="BV6" s="38">
        <v>0.16289999999999999</v>
      </c>
      <c r="BW6" s="38">
        <v>9.5000000000000001E-2</v>
      </c>
      <c r="BX6" s="66">
        <v>5.0000000000000001E-3</v>
      </c>
      <c r="BY6" s="2">
        <f t="shared" si="31"/>
        <v>0</v>
      </c>
      <c r="BZ6" s="2">
        <f t="shared" si="32"/>
        <v>0</v>
      </c>
      <c r="CA6" s="2">
        <f t="shared" si="33"/>
        <v>4.853192903225807</v>
      </c>
      <c r="CB6" s="2">
        <f t="shared" si="34"/>
        <v>12.537415000000001</v>
      </c>
      <c r="CC6" s="2">
        <f t="shared" si="35"/>
        <v>11.99231</v>
      </c>
      <c r="CD6" s="2">
        <f t="shared" si="36"/>
        <v>11.99231</v>
      </c>
      <c r="CE6" s="2">
        <f t="shared" si="37"/>
        <v>9.8118900000000018</v>
      </c>
      <c r="CF6" s="2">
        <f t="shared" si="38"/>
        <v>9.8118900000000018</v>
      </c>
      <c r="CG6" s="2">
        <f t="shared" si="39"/>
        <v>9.8118900000000018</v>
      </c>
      <c r="CH6" s="2">
        <f t="shared" si="40"/>
        <v>9.2667850000000005</v>
      </c>
      <c r="CI6" s="2">
        <f t="shared" si="41"/>
        <v>8.1765749999999997</v>
      </c>
      <c r="CJ6" s="2">
        <f t="shared" si="42"/>
        <v>8.1765749999999997</v>
      </c>
      <c r="CK6" s="2">
        <f t="shared" si="43"/>
        <v>7.6314700000000011</v>
      </c>
      <c r="CL6" s="2">
        <f t="shared" si="44"/>
        <v>7.0863650000000007</v>
      </c>
      <c r="CM6" s="2">
        <f t="shared" si="50"/>
        <v>0</v>
      </c>
      <c r="CN6" s="2">
        <f t="shared" si="45"/>
        <v>0</v>
      </c>
      <c r="CO6" s="2">
        <f t="shared" si="45"/>
        <v>-113.14428072714101</v>
      </c>
      <c r="CP6" s="2">
        <f t="shared" si="45"/>
        <v>-292.28939187844759</v>
      </c>
      <c r="CQ6" s="2">
        <f t="shared" si="45"/>
        <v>-279.58115744894985</v>
      </c>
      <c r="CR6" s="2">
        <f t="shared" si="45"/>
        <v>-279.58115744894985</v>
      </c>
      <c r="CS6" s="2">
        <f t="shared" si="45"/>
        <v>-228.74821973095899</v>
      </c>
      <c r="CT6" s="2">
        <f t="shared" si="45"/>
        <v>-228.74821973095899</v>
      </c>
      <c r="CU6" s="2">
        <f t="shared" si="51"/>
        <v>-189.3218937828363</v>
      </c>
      <c r="CV6" s="2">
        <f t="shared" si="46"/>
        <v>-178.80401079490093</v>
      </c>
      <c r="CW6" s="2">
        <f t="shared" si="46"/>
        <v>-157.76824481903023</v>
      </c>
      <c r="CX6" s="2">
        <f t="shared" si="46"/>
        <v>-157.76824481903023</v>
      </c>
      <c r="CY6" s="2">
        <f t="shared" si="46"/>
        <v>-147.25036183109489</v>
      </c>
      <c r="CZ6" s="2">
        <f t="shared" si="46"/>
        <v>-136.73247884315956</v>
      </c>
      <c r="DA6" s="2">
        <f t="shared" si="47"/>
        <v>32019.559000142206</v>
      </c>
      <c r="DB6" s="2">
        <f t="shared" si="48"/>
        <v>-45635.926042955849</v>
      </c>
      <c r="DC6" s="2">
        <f t="shared" si="49"/>
        <v>-2389.7376618554581</v>
      </c>
    </row>
    <row r="7" spans="1:107" x14ac:dyDescent="0.35">
      <c r="A7" s="253">
        <f t="shared" si="0"/>
        <v>0.38709677419354838</v>
      </c>
      <c r="B7" s="15" t="s">
        <v>17</v>
      </c>
      <c r="C7" s="59">
        <v>44761</v>
      </c>
      <c r="D7" s="16" t="s">
        <v>43</v>
      </c>
      <c r="E7" s="16" t="s">
        <v>99</v>
      </c>
      <c r="F7" t="s">
        <v>237</v>
      </c>
      <c r="G7">
        <v>53</v>
      </c>
      <c r="H7" s="254">
        <v>0</v>
      </c>
      <c r="I7" s="254">
        <v>0</v>
      </c>
      <c r="J7">
        <v>42</v>
      </c>
      <c r="K7">
        <v>42</v>
      </c>
      <c r="L7">
        <v>41</v>
      </c>
      <c r="M7">
        <v>39</v>
      </c>
      <c r="N7">
        <v>38</v>
      </c>
      <c r="O7">
        <v>37</v>
      </c>
      <c r="P7">
        <v>35</v>
      </c>
      <c r="Q7">
        <v>34</v>
      </c>
      <c r="R7">
        <v>32</v>
      </c>
      <c r="S7" s="4">
        <v>32</v>
      </c>
      <c r="T7" s="4">
        <v>30</v>
      </c>
      <c r="U7" s="4">
        <v>30</v>
      </c>
      <c r="V7" s="58">
        <f t="shared" si="1"/>
        <v>3.6020583190394515E-2</v>
      </c>
      <c r="W7" s="22" t="str">
        <f t="shared" si="2"/>
        <v>RES</v>
      </c>
      <c r="X7" s="22" t="str">
        <f>VLOOKUP(E7,'Retail Margin'!$O$4:$P$9,2,FALSE)</f>
        <v>ENERGEX</v>
      </c>
      <c r="Y7" s="22">
        <f>IFERROR(AVERAGEIFS('ASX Futures Market Rates'!$E:$E,'ASX Futures Market Rates'!$D:$D,'Monthly Revenue and Cost'!Y$2,'ASX Futures Market Rates'!$A:$A,'Monthly Revenue and Cost'!$C7,'ASX Futures Market Rates'!$B:$B,'Monthly Revenue and Cost'!$D7),0)</f>
        <v>0</v>
      </c>
      <c r="Z7" s="22">
        <f>IFERROR(AVERAGEIFS('ASX Futures Market Rates'!$E:$E,'ASX Futures Market Rates'!$D:$D,'Monthly Revenue and Cost'!Z$2,'ASX Futures Market Rates'!$A:$A,'Monthly Revenue and Cost'!$C7,'ASX Futures Market Rates'!$B:$B,'Monthly Revenue and Cost'!$D7),0)</f>
        <v>317.75</v>
      </c>
      <c r="AA7" s="22">
        <f>IFERROR(AVERAGEIFS('ASX Futures Market Rates'!$E:$E,'ASX Futures Market Rates'!$D:$D,'Monthly Revenue and Cost'!AA$2,'ASX Futures Market Rates'!$A:$A,'Monthly Revenue and Cost'!$C7,'ASX Futures Market Rates'!$B:$B,'Monthly Revenue and Cost'!$D7),0)</f>
        <v>257</v>
      </c>
      <c r="AB7" s="22">
        <f>IFERROR(AVERAGEIFS('ASX Futures Market Rates'!$E:$E,'ASX Futures Market Rates'!$D:$D,'Monthly Revenue and Cost'!AB$2,'ASX Futures Market Rates'!$A:$A,'Monthly Revenue and Cost'!$C7,'ASX Futures Market Rates'!$B:$B,'Monthly Revenue and Cost'!$D7),0)</f>
        <v>249.14</v>
      </c>
      <c r="AC7" s="22">
        <f>IFERROR(AVERAGEIFS('ASX Futures Market Rates'!$E:$E,'ASX Futures Market Rates'!$D:$D,'Monthly Revenue and Cost'!AC$2,'ASX Futures Market Rates'!$A:$A,'Monthly Revenue and Cost'!$C7,'ASX Futures Market Rates'!$B:$B,'Monthly Revenue and Cost'!$D7),0)</f>
        <v>201.49</v>
      </c>
      <c r="AD7" s="23">
        <f>IFERROR(IF(D7="ACT",VLOOKUP("NSW",'Mass Market Loadweighting'!$B$17:$M$20,12,FALSE),VLOOKUP('Monthly Revenue and Cost'!D7,'Mass Market Loadweighting'!$B$17:$M$20,12,FALSE)),0)</f>
        <v>1.3626587734767852</v>
      </c>
      <c r="AE7" s="22">
        <f>SUMIFS('Retail Margin'!F:F,'Retail Margin'!$A:$A,'Monthly Revenue and Cost'!$X7,'Retail Margin'!$B:$B,'Monthly Revenue and Cost'!$W7)</f>
        <v>392.67251901851574</v>
      </c>
      <c r="AF7" s="22">
        <f>SUMIFS('Retail Margin'!G:G,'Retail Margin'!$A:$A,'Monthly Revenue and Cost'!$X7,'Retail Margin'!$B:$B,'Monthly Revenue and Cost'!$W7)</f>
        <v>225.69430796273525</v>
      </c>
      <c r="AG7" s="22">
        <f>SUMIFS('Retail Margin'!H:H,'Retail Margin'!$A:$A,'Monthly Revenue and Cost'!$X7,'Retail Margin'!$B:$B,'Monthly Revenue and Cost'!$W7)</f>
        <v>227.76192727630706</v>
      </c>
      <c r="AH7" s="22">
        <f>SUMIFS('Retail Margin'!I:I,'Retail Margin'!$A:$A,'Monthly Revenue and Cost'!$X7,'Retail Margin'!$B:$B,'Monthly Revenue and Cost'!$W7)</f>
        <v>69.175989377588195</v>
      </c>
      <c r="AI7" s="22">
        <f>SUMIFS('Retail Margin'!E:E,'Retail Margin'!$A:$A,'Monthly Revenue and Cost'!$X7,'Retail Margin'!$B:$B,'Monthly Revenue and Cost'!$W7)/1000</f>
        <v>5.8380000000000001</v>
      </c>
      <c r="AJ7" s="22">
        <f>IFERROR(VLOOKUP(X7,'Loss factors'!$A$6:$J$17,10,0),0)</f>
        <v>1.0669999999999999</v>
      </c>
      <c r="AK7" s="2">
        <f t="shared" si="3"/>
        <v>0</v>
      </c>
      <c r="AL7" s="2">
        <f t="shared" si="4"/>
        <v>0</v>
      </c>
      <c r="AM7" s="2">
        <f t="shared" si="5"/>
        <v>2317.1479785164033</v>
      </c>
      <c r="AN7" s="2">
        <f t="shared" si="6"/>
        <v>5985.9656111673748</v>
      </c>
      <c r="AO7" s="2">
        <f t="shared" si="7"/>
        <v>5843.4426204252941</v>
      </c>
      <c r="AP7" s="2">
        <f t="shared" si="8"/>
        <v>5558.3966389411335</v>
      </c>
      <c r="AQ7" s="2">
        <f t="shared" si="9"/>
        <v>5415.8736481990536</v>
      </c>
      <c r="AR7" s="2">
        <f t="shared" si="10"/>
        <v>5273.3506574569728</v>
      </c>
      <c r="AS7" s="2">
        <f t="shared" si="11"/>
        <v>4988.3046759728122</v>
      </c>
      <c r="AT7" s="2">
        <f t="shared" si="12"/>
        <v>4845.7816852307324</v>
      </c>
      <c r="AU7" s="2">
        <f t="shared" si="13"/>
        <v>4560.7357037465717</v>
      </c>
      <c r="AV7" s="2">
        <f t="shared" si="14"/>
        <v>4560.7357037465717</v>
      </c>
      <c r="AW7" s="2">
        <f t="shared" si="15"/>
        <v>4275.6897222624102</v>
      </c>
      <c r="AX7" s="2">
        <f t="shared" si="16"/>
        <v>4275.6897222624102</v>
      </c>
      <c r="AY7" s="2">
        <f t="shared" si="17"/>
        <v>0</v>
      </c>
      <c r="AZ7" s="2">
        <f t="shared" si="18"/>
        <v>0</v>
      </c>
      <c r="BA7" s="2">
        <f t="shared" si="19"/>
        <v>-4509.9018038082477</v>
      </c>
      <c r="BB7" s="2">
        <f t="shared" si="20"/>
        <v>-11650.579659837973</v>
      </c>
      <c r="BC7" s="2">
        <f t="shared" si="21"/>
        <v>-11373.184906032306</v>
      </c>
      <c r="BD7" s="2">
        <f t="shared" si="22"/>
        <v>-9142.5063224358419</v>
      </c>
      <c r="BE7" s="2">
        <f t="shared" si="23"/>
        <v>-8908.083083399024</v>
      </c>
      <c r="BF7" s="2">
        <f t="shared" si="24"/>
        <v>-8673.6598443622061</v>
      </c>
      <c r="BG7" s="2">
        <f t="shared" si="25"/>
        <v>-8010.2213710143287</v>
      </c>
      <c r="BH7" s="2">
        <f t="shared" si="26"/>
        <v>-7781.3579032710622</v>
      </c>
      <c r="BI7" s="2">
        <f t="shared" si="27"/>
        <v>-7323.6309677845293</v>
      </c>
      <c r="BJ7" s="2">
        <f t="shared" si="28"/>
        <v>-6245.0636308373378</v>
      </c>
      <c r="BK7" s="2">
        <f t="shared" si="29"/>
        <v>-5854.7471539100043</v>
      </c>
      <c r="BL7" s="2">
        <f t="shared" si="30"/>
        <v>-5854.7471539100043</v>
      </c>
      <c r="BM7" s="78">
        <f>SUMIFS('Environmental market prices'!$H:$H,'Environmental market prices'!$A:$A,EOMONTH($C7,-1)+1,'Environmental market prices'!$D:$D,'Monthly Revenue and Cost'!BM$2)/SUMIFS('Environmental market prices'!$F:$F,'Environmental market prices'!$A:$A,EOMONTH($C7,-1)+1,'Environmental market prices'!$D:$D,'Monthly Revenue and Cost'!BM$2)</f>
        <v>51.139476763717802</v>
      </c>
      <c r="BN7" s="78">
        <f>SUMIFS('Environmental market prices'!$H:$H,'Environmental market prices'!$A:$A,EOMONTH($C7,-1)+1,'Environmental market prices'!$D:$D,'Monthly Revenue and Cost'!BN$2)/SUMIFS('Environmental market prices'!$F:$F,'Environmental market prices'!$A:$A,EOMONTH($C7,-1)+1,'Environmental market prices'!$D:$D,'Monthly Revenue and Cost'!BN$2)</f>
        <v>39.738181818181815</v>
      </c>
      <c r="BO7" s="78">
        <f>SUMIFS('Environmental market prices'!$H:$H,'Environmental market prices'!$A:$A,EOMONTH($C7,-1)+1,'Environmental market prices'!$D:$D,'Monthly Revenue and Cost'!BO$2)/SUMIFS('Environmental market prices'!$F:$F,'Environmental market prices'!$A:$A,EOMONTH($C7,-1)+1,'Environmental market prices'!$D:$D,'Monthly Revenue and Cost'!BO$2)</f>
        <v>32.759365994236312</v>
      </c>
      <c r="BP7" s="78">
        <f>SUMIFS('Environmental market prices'!$H:$H,'Environmental market prices'!$A:$A,EOMONTH($BP$1,-1)+1,'Environmental market prices'!$D:$D,'Monthly Revenue and Cost'!BP$2)/SUMIFS('Environmental market prices'!$F:$F,'Environmental market prices'!$A:$A,EOMONTH($BP$1,-1)+1,'Environmental market prices'!$D:$D,'Monthly Revenue and Cost'!BP$2)</f>
        <v>2.7232142857142856</v>
      </c>
      <c r="BQ7" s="38">
        <v>0.18640000000000001</v>
      </c>
      <c r="BR7" s="38">
        <v>0.27260000000000001</v>
      </c>
      <c r="BS7" s="38">
        <v>0.09</v>
      </c>
      <c r="BT7" s="56">
        <v>0</v>
      </c>
      <c r="BU7" s="38">
        <v>0.18959999999999999</v>
      </c>
      <c r="BV7" s="38">
        <v>0.16289999999999999</v>
      </c>
      <c r="BW7" s="38">
        <v>9.5000000000000001E-2</v>
      </c>
      <c r="BX7" s="66">
        <v>5.0000000000000001E-3</v>
      </c>
      <c r="BY7" s="2">
        <f t="shared" si="31"/>
        <v>0</v>
      </c>
      <c r="BZ7" s="2">
        <f t="shared" si="32"/>
        <v>0</v>
      </c>
      <c r="CA7" s="2">
        <f t="shared" si="33"/>
        <v>8.4394881290322576</v>
      </c>
      <c r="CB7" s="2">
        <f t="shared" si="34"/>
        <v>21.802011</v>
      </c>
      <c r="CC7" s="2">
        <f t="shared" si="35"/>
        <v>21.282915499999998</v>
      </c>
      <c r="CD7" s="2">
        <f t="shared" si="36"/>
        <v>20.2447245</v>
      </c>
      <c r="CE7" s="2">
        <f t="shared" si="37"/>
        <v>19.725628999999998</v>
      </c>
      <c r="CF7" s="2">
        <f t="shared" si="38"/>
        <v>19.206533499999999</v>
      </c>
      <c r="CG7" s="2">
        <f t="shared" si="39"/>
        <v>18.168342499999998</v>
      </c>
      <c r="CH7" s="2">
        <f t="shared" si="40"/>
        <v>17.649246999999999</v>
      </c>
      <c r="CI7" s="2">
        <f t="shared" si="41"/>
        <v>16.611055999999998</v>
      </c>
      <c r="CJ7" s="2">
        <f t="shared" si="42"/>
        <v>16.611055999999998</v>
      </c>
      <c r="CK7" s="2">
        <f t="shared" si="43"/>
        <v>15.572865</v>
      </c>
      <c r="CL7" s="2">
        <f t="shared" si="44"/>
        <v>15.572865</v>
      </c>
      <c r="CM7" s="2">
        <f t="shared" si="50"/>
        <v>0</v>
      </c>
      <c r="CN7" s="2">
        <f t="shared" si="45"/>
        <v>0</v>
      </c>
      <c r="CO7" s="2">
        <f t="shared" si="45"/>
        <v>-171.87040219940718</v>
      </c>
      <c r="CP7" s="2">
        <f t="shared" si="45"/>
        <v>-443.99853901513524</v>
      </c>
      <c r="CQ7" s="2">
        <f t="shared" si="45"/>
        <v>-433.42714522906056</v>
      </c>
      <c r="CR7" s="2">
        <f t="shared" si="45"/>
        <v>-412.28435765691131</v>
      </c>
      <c r="CS7" s="2">
        <f t="shared" si="45"/>
        <v>-401.71296387083657</v>
      </c>
      <c r="CT7" s="2">
        <f t="shared" si="45"/>
        <v>-391.14157008476195</v>
      </c>
      <c r="CU7" s="2">
        <f t="shared" si="51"/>
        <v>-293.77109933905746</v>
      </c>
      <c r="CV7" s="2">
        <f t="shared" si="46"/>
        <v>-285.37763935794158</v>
      </c>
      <c r="CW7" s="2">
        <f t="shared" si="46"/>
        <v>-268.5907193957097</v>
      </c>
      <c r="CX7" s="2">
        <f t="shared" si="46"/>
        <v>-268.5907193957097</v>
      </c>
      <c r="CY7" s="2">
        <f t="shared" si="46"/>
        <v>-251.80379943347785</v>
      </c>
      <c r="CZ7" s="2">
        <f t="shared" si="46"/>
        <v>-251.80379943347785</v>
      </c>
      <c r="DA7" s="2">
        <f t="shared" si="47"/>
        <v>57901.11436792773</v>
      </c>
      <c r="DB7" s="2">
        <f t="shared" si="48"/>
        <v>-95327.68380060287</v>
      </c>
      <c r="DC7" s="2">
        <f t="shared" si="49"/>
        <v>-3874.3727544114863</v>
      </c>
    </row>
    <row r="8" spans="1:107" x14ac:dyDescent="0.35">
      <c r="A8" s="253">
        <f t="shared" si="0"/>
        <v>0.38709677419354838</v>
      </c>
      <c r="B8" s="15" t="s">
        <v>17</v>
      </c>
      <c r="C8" s="59">
        <v>44761</v>
      </c>
      <c r="D8" s="16" t="s">
        <v>44</v>
      </c>
      <c r="E8" s="16" t="s">
        <v>95</v>
      </c>
      <c r="F8" t="s">
        <v>236</v>
      </c>
      <c r="G8">
        <v>2</v>
      </c>
      <c r="H8" s="254">
        <v>0</v>
      </c>
      <c r="I8" s="254">
        <v>0</v>
      </c>
      <c r="J8">
        <v>2</v>
      </c>
      <c r="K8">
        <v>2</v>
      </c>
      <c r="L8">
        <v>2</v>
      </c>
      <c r="M8">
        <v>1</v>
      </c>
      <c r="N8">
        <v>1</v>
      </c>
      <c r="O8">
        <v>1</v>
      </c>
      <c r="P8">
        <v>1</v>
      </c>
      <c r="Q8">
        <v>1</v>
      </c>
      <c r="R8">
        <v>1</v>
      </c>
      <c r="S8" s="4">
        <v>1</v>
      </c>
      <c r="T8" s="4">
        <v>1</v>
      </c>
      <c r="U8" s="4">
        <v>1</v>
      </c>
      <c r="V8" s="58">
        <f t="shared" si="1"/>
        <v>4.5454545454545456E-2</v>
      </c>
      <c r="W8" s="22" t="str">
        <f t="shared" si="2"/>
        <v>SME</v>
      </c>
      <c r="X8" s="22" t="str">
        <f>VLOOKUP(E8,'Retail Margin'!$O$4:$P$9,2,FALSE)</f>
        <v>SAPN</v>
      </c>
      <c r="Y8" s="22">
        <f>IFERROR(AVERAGEIFS('ASX Futures Market Rates'!$E:$E,'ASX Futures Market Rates'!$D:$D,'Monthly Revenue and Cost'!Y$2,'ASX Futures Market Rates'!$A:$A,'Monthly Revenue and Cost'!$C8,'ASX Futures Market Rates'!$B:$B,'Monthly Revenue and Cost'!$D8),0)</f>
        <v>0</v>
      </c>
      <c r="Z8" s="22">
        <f>IFERROR(AVERAGEIFS('ASX Futures Market Rates'!$E:$E,'ASX Futures Market Rates'!$D:$D,'Monthly Revenue and Cost'!Z$2,'ASX Futures Market Rates'!$A:$A,'Monthly Revenue and Cost'!$C8,'ASX Futures Market Rates'!$B:$B,'Monthly Revenue and Cost'!$D8),0)</f>
        <v>300</v>
      </c>
      <c r="AA8" s="22">
        <f>IFERROR(AVERAGEIFS('ASX Futures Market Rates'!$E:$E,'ASX Futures Market Rates'!$D:$D,'Monthly Revenue and Cost'!AA$2,'ASX Futures Market Rates'!$A:$A,'Monthly Revenue and Cost'!$C8,'ASX Futures Market Rates'!$B:$B,'Monthly Revenue and Cost'!$D8),0)</f>
        <v>170</v>
      </c>
      <c r="AB8" s="22">
        <f>IFERROR(AVERAGEIFS('ASX Futures Market Rates'!$E:$E,'ASX Futures Market Rates'!$D:$D,'Monthly Revenue and Cost'!AB$2,'ASX Futures Market Rates'!$A:$A,'Monthly Revenue and Cost'!$C8,'ASX Futures Market Rates'!$B:$B,'Monthly Revenue and Cost'!$D8),0)</f>
        <v>179</v>
      </c>
      <c r="AC8" s="22">
        <f>IFERROR(AVERAGEIFS('ASX Futures Market Rates'!$E:$E,'ASX Futures Market Rates'!$D:$D,'Monthly Revenue and Cost'!AC$2,'ASX Futures Market Rates'!$A:$A,'Monthly Revenue and Cost'!$C8,'ASX Futures Market Rates'!$B:$B,'Monthly Revenue and Cost'!$D8),0)</f>
        <v>180</v>
      </c>
      <c r="AD8" s="23">
        <f>IFERROR(IF(D8="ACT",VLOOKUP("NSW",'Mass Market Loadweighting'!$B$17:$M$20,12,FALSE),VLOOKUP('Monthly Revenue and Cost'!D8,'Mass Market Loadweighting'!$B$17:$M$20,12,FALSE)),0)</f>
        <v>1.7839140462072443</v>
      </c>
      <c r="AE8" s="22">
        <f>SUMIFS('Retail Margin'!F:F,'Retail Margin'!$A:$A,'Monthly Revenue and Cost'!$X8,'Retail Margin'!$B:$B,'Monthly Revenue and Cost'!$W8)</f>
        <v>363.18658652721626</v>
      </c>
      <c r="AF8" s="22">
        <f>SUMIFS('Retail Margin'!G:G,'Retail Margin'!$A:$A,'Monthly Revenue and Cost'!$X8,'Retail Margin'!$B:$B,'Monthly Revenue and Cost'!$W8)</f>
        <v>355.11963025629717</v>
      </c>
      <c r="AG8" s="22">
        <f>SUMIFS('Retail Margin'!H:H,'Retail Margin'!$A:$A,'Monthly Revenue and Cost'!$X8,'Retail Margin'!$B:$B,'Monthly Revenue and Cost'!$W8)</f>
        <v>249.33840927924615</v>
      </c>
      <c r="AH8" s="22">
        <f>SUMIFS('Retail Margin'!I:I,'Retail Margin'!$A:$A,'Monthly Revenue and Cost'!$X8,'Retail Margin'!$B:$B,'Monthly Revenue and Cost'!$W8)</f>
        <v>136.47580492937382</v>
      </c>
      <c r="AI8" s="22">
        <f>SUMIFS('Retail Margin'!E:E,'Retail Margin'!$A:$A,'Monthly Revenue and Cost'!$X8,'Retail Margin'!$B:$B,'Monthly Revenue and Cost'!$W8)/1000</f>
        <v>13.78</v>
      </c>
      <c r="AJ8" s="22">
        <f>IFERROR(VLOOKUP(X8,'Loss factors'!$A$6:$J$17,10,0),0)</f>
        <v>1.1000000000000001</v>
      </c>
      <c r="AK8" s="2">
        <f t="shared" si="3"/>
        <v>0</v>
      </c>
      <c r="AL8" s="2">
        <f t="shared" si="4"/>
        <v>0</v>
      </c>
      <c r="AM8" s="2">
        <f t="shared" si="5"/>
        <v>339.14419944896719</v>
      </c>
      <c r="AN8" s="2">
        <f t="shared" si="6"/>
        <v>876.12251524316525</v>
      </c>
      <c r="AO8" s="2">
        <f t="shared" si="7"/>
        <v>876.12251524316525</v>
      </c>
      <c r="AP8" s="2">
        <f t="shared" si="8"/>
        <v>438.06125762158263</v>
      </c>
      <c r="AQ8" s="2">
        <f t="shared" si="9"/>
        <v>438.06125762158263</v>
      </c>
      <c r="AR8" s="2">
        <f t="shared" si="10"/>
        <v>438.06125762158263</v>
      </c>
      <c r="AS8" s="2">
        <f t="shared" si="11"/>
        <v>438.06125762158263</v>
      </c>
      <c r="AT8" s="2">
        <f t="shared" si="12"/>
        <v>438.06125762158263</v>
      </c>
      <c r="AU8" s="2">
        <f t="shared" si="13"/>
        <v>438.06125762158263</v>
      </c>
      <c r="AV8" s="2">
        <f t="shared" si="14"/>
        <v>438.06125762158263</v>
      </c>
      <c r="AW8" s="2">
        <f t="shared" si="15"/>
        <v>438.06125762158263</v>
      </c>
      <c r="AX8" s="2">
        <f t="shared" si="16"/>
        <v>438.06125762158263</v>
      </c>
      <c r="AY8" s="2">
        <f t="shared" si="17"/>
        <v>0</v>
      </c>
      <c r="AZ8" s="2">
        <f t="shared" si="18"/>
        <v>0</v>
      </c>
      <c r="BA8" s="2">
        <f t="shared" si="19"/>
        <v>-660.78359580186066</v>
      </c>
      <c r="BB8" s="2">
        <f t="shared" si="20"/>
        <v>-1707.0242891548066</v>
      </c>
      <c r="BC8" s="2">
        <f t="shared" si="21"/>
        <v>-1707.0242891548066</v>
      </c>
      <c r="BD8" s="2">
        <f t="shared" si="22"/>
        <v>-560.57264585963469</v>
      </c>
      <c r="BE8" s="2">
        <f t="shared" si="23"/>
        <v>-560.57264585963469</v>
      </c>
      <c r="BF8" s="2">
        <f t="shared" si="24"/>
        <v>-560.57264585963469</v>
      </c>
      <c r="BG8" s="2">
        <f t="shared" si="25"/>
        <v>-580.85307269394184</v>
      </c>
      <c r="BH8" s="2">
        <f t="shared" si="26"/>
        <v>-580.85307269394184</v>
      </c>
      <c r="BI8" s="2">
        <f t="shared" si="27"/>
        <v>-580.85307269394184</v>
      </c>
      <c r="BJ8" s="2">
        <f t="shared" si="28"/>
        <v>-583.1064534533092</v>
      </c>
      <c r="BK8" s="2">
        <f t="shared" si="29"/>
        <v>-583.1064534533092</v>
      </c>
      <c r="BL8" s="2">
        <f t="shared" si="30"/>
        <v>-583.1064534533092</v>
      </c>
      <c r="BM8" s="78">
        <f>SUMIFS('Environmental market prices'!$H:$H,'Environmental market prices'!$A:$A,EOMONTH($C8,-1)+1,'Environmental market prices'!$D:$D,'Monthly Revenue and Cost'!BM$2)/SUMIFS('Environmental market prices'!$F:$F,'Environmental market prices'!$A:$A,EOMONTH($C8,-1)+1,'Environmental market prices'!$D:$D,'Monthly Revenue and Cost'!BM$2)</f>
        <v>51.139476763717802</v>
      </c>
      <c r="BN8" s="78">
        <f>SUMIFS('Environmental market prices'!$H:$H,'Environmental market prices'!$A:$A,EOMONTH($C8,-1)+1,'Environmental market prices'!$D:$D,'Monthly Revenue and Cost'!BN$2)/SUMIFS('Environmental market prices'!$F:$F,'Environmental market prices'!$A:$A,EOMONTH($C8,-1)+1,'Environmental market prices'!$D:$D,'Monthly Revenue and Cost'!BN$2)</f>
        <v>39.738181818181815</v>
      </c>
      <c r="BO8" s="78">
        <f>SUMIFS('Environmental market prices'!$H:$H,'Environmental market prices'!$A:$A,EOMONTH($C8,-1)+1,'Environmental market prices'!$D:$D,'Monthly Revenue and Cost'!BO$2)/SUMIFS('Environmental market prices'!$F:$F,'Environmental market prices'!$A:$A,EOMONTH($C8,-1)+1,'Environmental market prices'!$D:$D,'Monthly Revenue and Cost'!BO$2)</f>
        <v>32.759365994236312</v>
      </c>
      <c r="BP8" s="78">
        <f>SUMIFS('Environmental market prices'!$H:$H,'Environmental market prices'!$A:$A,EOMONTH($BP$1,-1)+1,'Environmental market prices'!$D:$D,'Monthly Revenue and Cost'!BP$2)/SUMIFS('Environmental market prices'!$F:$F,'Environmental market prices'!$A:$A,EOMONTH($BP$1,-1)+1,'Environmental market prices'!$D:$D,'Monthly Revenue and Cost'!BP$2)</f>
        <v>2.7232142857142856</v>
      </c>
      <c r="BQ8" s="38">
        <v>0.18640000000000001</v>
      </c>
      <c r="BR8" s="38">
        <v>0.27260000000000001</v>
      </c>
      <c r="BS8" s="38">
        <v>0.09</v>
      </c>
      <c r="BT8" s="56">
        <v>0</v>
      </c>
      <c r="BU8" s="38">
        <v>0.18959999999999999</v>
      </c>
      <c r="BV8" s="38">
        <v>0.16289999999999999</v>
      </c>
      <c r="BW8" s="38">
        <v>9.5000000000000001E-2</v>
      </c>
      <c r="BX8" s="66">
        <v>5.0000000000000001E-3</v>
      </c>
      <c r="BY8" s="2">
        <f t="shared" si="31"/>
        <v>0</v>
      </c>
      <c r="BZ8" s="2">
        <f t="shared" si="32"/>
        <v>0</v>
      </c>
      <c r="CA8" s="2">
        <f t="shared" si="33"/>
        <v>0.97793548387096763</v>
      </c>
      <c r="CB8" s="2">
        <f t="shared" si="34"/>
        <v>2.5263333333333331</v>
      </c>
      <c r="CC8" s="2">
        <f t="shared" si="35"/>
        <v>2.5263333333333331</v>
      </c>
      <c r="CD8" s="2">
        <f t="shared" si="36"/>
        <v>1.2631666666666665</v>
      </c>
      <c r="CE8" s="2">
        <f t="shared" si="37"/>
        <v>1.2631666666666665</v>
      </c>
      <c r="CF8" s="2">
        <f t="shared" si="38"/>
        <v>1.2631666666666665</v>
      </c>
      <c r="CG8" s="2">
        <f t="shared" si="39"/>
        <v>1.2631666666666665</v>
      </c>
      <c r="CH8" s="2">
        <f t="shared" si="40"/>
        <v>1.2631666666666665</v>
      </c>
      <c r="CI8" s="2">
        <f t="shared" si="41"/>
        <v>1.2631666666666665</v>
      </c>
      <c r="CJ8" s="2">
        <f t="shared" si="42"/>
        <v>1.2631666666666665</v>
      </c>
      <c r="CK8" s="2">
        <f t="shared" si="43"/>
        <v>1.2631666666666665</v>
      </c>
      <c r="CL8" s="2">
        <f t="shared" si="44"/>
        <v>1.2631666666666665</v>
      </c>
      <c r="CM8" s="2">
        <f t="shared" si="50"/>
        <v>0</v>
      </c>
      <c r="CN8" s="2">
        <f t="shared" si="45"/>
        <v>0</v>
      </c>
      <c r="CO8" s="2">
        <f t="shared" si="45"/>
        <v>-19.915682369381841</v>
      </c>
      <c r="CP8" s="2">
        <f t="shared" si="45"/>
        <v>-51.448846120903092</v>
      </c>
      <c r="CQ8" s="2">
        <f t="shared" si="45"/>
        <v>-51.448846120903092</v>
      </c>
      <c r="CR8" s="2">
        <f t="shared" si="45"/>
        <v>-25.724423060451546</v>
      </c>
      <c r="CS8" s="2">
        <f t="shared" si="45"/>
        <v>-25.724423060451546</v>
      </c>
      <c r="CT8" s="2">
        <f t="shared" si="45"/>
        <v>-25.724423060451546</v>
      </c>
      <c r="CU8" s="2">
        <f t="shared" si="51"/>
        <v>-20.42464029479406</v>
      </c>
      <c r="CV8" s="2">
        <f t="shared" si="46"/>
        <v>-20.42464029479406</v>
      </c>
      <c r="CW8" s="2">
        <f t="shared" si="46"/>
        <v>-20.42464029479406</v>
      </c>
      <c r="CX8" s="2">
        <f t="shared" si="46"/>
        <v>-20.42464029479406</v>
      </c>
      <c r="CY8" s="2">
        <f t="shared" si="46"/>
        <v>-20.42464029479406</v>
      </c>
      <c r="CZ8" s="2">
        <f t="shared" si="46"/>
        <v>-20.42464029479406</v>
      </c>
      <c r="DA8" s="2">
        <f t="shared" si="47"/>
        <v>6033.940548529541</v>
      </c>
      <c r="DB8" s="2">
        <f t="shared" si="48"/>
        <v>-9248.4286901321302</v>
      </c>
      <c r="DC8" s="2">
        <f t="shared" si="49"/>
        <v>-322.53448556130712</v>
      </c>
    </row>
    <row r="9" spans="1:107" x14ac:dyDescent="0.35">
      <c r="A9" s="253">
        <f t="shared" si="0"/>
        <v>0.38709677419354838</v>
      </c>
      <c r="B9" s="15" t="s">
        <v>17</v>
      </c>
      <c r="C9" s="59">
        <v>44761</v>
      </c>
      <c r="D9" s="16" t="s">
        <v>44</v>
      </c>
      <c r="E9" s="16" t="s">
        <v>95</v>
      </c>
      <c r="F9" t="s">
        <v>237</v>
      </c>
      <c r="G9">
        <v>1</v>
      </c>
      <c r="H9" s="254">
        <v>0</v>
      </c>
      <c r="I9" s="254">
        <v>0</v>
      </c>
      <c r="J9">
        <v>1</v>
      </c>
      <c r="K9">
        <v>1</v>
      </c>
      <c r="L9">
        <v>1</v>
      </c>
      <c r="M9">
        <v>1</v>
      </c>
      <c r="N9">
        <v>1</v>
      </c>
      <c r="O9">
        <v>1</v>
      </c>
      <c r="P9">
        <v>1</v>
      </c>
      <c r="Q9">
        <v>1</v>
      </c>
      <c r="R9">
        <v>1</v>
      </c>
      <c r="S9" s="4">
        <v>1</v>
      </c>
      <c r="T9" s="4">
        <v>1</v>
      </c>
      <c r="U9" s="4">
        <v>1</v>
      </c>
      <c r="V9" s="58">
        <f t="shared" si="1"/>
        <v>0</v>
      </c>
      <c r="W9" s="22" t="str">
        <f t="shared" si="2"/>
        <v>RES</v>
      </c>
      <c r="X9" s="22" t="str">
        <f>VLOOKUP(E9,'Retail Margin'!$O$4:$P$9,2,FALSE)</f>
        <v>SAPN</v>
      </c>
      <c r="Y9" s="22">
        <f>IFERROR(AVERAGEIFS('ASX Futures Market Rates'!$E:$E,'ASX Futures Market Rates'!$D:$D,'Monthly Revenue and Cost'!Y$2,'ASX Futures Market Rates'!$A:$A,'Monthly Revenue and Cost'!$C9,'ASX Futures Market Rates'!$B:$B,'Monthly Revenue and Cost'!$D9),0)</f>
        <v>0</v>
      </c>
      <c r="Z9" s="22">
        <f>IFERROR(AVERAGEIFS('ASX Futures Market Rates'!$E:$E,'ASX Futures Market Rates'!$D:$D,'Monthly Revenue and Cost'!Z$2,'ASX Futures Market Rates'!$A:$A,'Monthly Revenue and Cost'!$C9,'ASX Futures Market Rates'!$B:$B,'Monthly Revenue and Cost'!$D9),0)</f>
        <v>300</v>
      </c>
      <c r="AA9" s="22">
        <f>IFERROR(AVERAGEIFS('ASX Futures Market Rates'!$E:$E,'ASX Futures Market Rates'!$D:$D,'Monthly Revenue and Cost'!AA$2,'ASX Futures Market Rates'!$A:$A,'Monthly Revenue and Cost'!$C9,'ASX Futures Market Rates'!$B:$B,'Monthly Revenue and Cost'!$D9),0)</f>
        <v>170</v>
      </c>
      <c r="AB9" s="22">
        <f>IFERROR(AVERAGEIFS('ASX Futures Market Rates'!$E:$E,'ASX Futures Market Rates'!$D:$D,'Monthly Revenue and Cost'!AB$2,'ASX Futures Market Rates'!$A:$A,'Monthly Revenue and Cost'!$C9,'ASX Futures Market Rates'!$B:$B,'Monthly Revenue and Cost'!$D9),0)</f>
        <v>179</v>
      </c>
      <c r="AC9" s="22">
        <f>IFERROR(AVERAGEIFS('ASX Futures Market Rates'!$E:$E,'ASX Futures Market Rates'!$D:$D,'Monthly Revenue and Cost'!AC$2,'ASX Futures Market Rates'!$A:$A,'Monthly Revenue and Cost'!$C9,'ASX Futures Market Rates'!$B:$B,'Monthly Revenue and Cost'!$D9),0)</f>
        <v>180</v>
      </c>
      <c r="AD9" s="23">
        <f>IFERROR(IF(D9="ACT",VLOOKUP("NSW",'Mass Market Loadweighting'!$B$17:$M$20,12,FALSE),VLOOKUP('Monthly Revenue and Cost'!D9,'Mass Market Loadweighting'!$B$17:$M$20,12,FALSE)),0)</f>
        <v>1.7839140462072443</v>
      </c>
      <c r="AE9" s="22">
        <f>SUMIFS('Retail Margin'!F:F,'Retail Margin'!$A:$A,'Monthly Revenue and Cost'!$X9,'Retail Margin'!$B:$B,'Monthly Revenue and Cost'!$W9)</f>
        <v>380.9480258489873</v>
      </c>
      <c r="AF9" s="22">
        <f>SUMIFS('Retail Margin'!G:G,'Retail Margin'!$A:$A,'Monthly Revenue and Cost'!$X9,'Retail Margin'!$B:$B,'Monthly Revenue and Cost'!$W9)</f>
        <v>350.59236157073917</v>
      </c>
      <c r="AG9" s="22">
        <f>SUMIFS('Retail Margin'!H:H,'Retail Margin'!$A:$A,'Monthly Revenue and Cost'!$X9,'Retail Margin'!$B:$B,'Monthly Revenue and Cost'!$W9)</f>
        <v>255.02060204491903</v>
      </c>
      <c r="AH9" s="22">
        <f>SUMIFS('Retail Margin'!I:I,'Retail Margin'!$A:$A,'Monthly Revenue and Cost'!$X9,'Retail Margin'!$B:$B,'Monthly Revenue and Cost'!$W9)</f>
        <v>136.22480452332772</v>
      </c>
      <c r="AI9" s="22">
        <f>SUMIFS('Retail Margin'!E:E,'Retail Margin'!$A:$A,'Monthly Revenue and Cost'!$X9,'Retail Margin'!$B:$B,'Monthly Revenue and Cost'!$W9)/1000</f>
        <v>4.2380000000000004</v>
      </c>
      <c r="AJ9" s="22">
        <f>IFERROR(VLOOKUP(X9,'Loss factors'!$A$6:$J$17,10,0),0)</f>
        <v>1.1000000000000001</v>
      </c>
      <c r="AK9" s="2">
        <f t="shared" si="3"/>
        <v>0</v>
      </c>
      <c r="AL9" s="2">
        <f t="shared" si="4"/>
        <v>0</v>
      </c>
      <c r="AM9" s="2">
        <f t="shared" si="5"/>
        <v>60.218014651154192</v>
      </c>
      <c r="AN9" s="2">
        <f t="shared" si="6"/>
        <v>155.56320451548166</v>
      </c>
      <c r="AO9" s="2">
        <f t="shared" si="7"/>
        <v>155.56320451548166</v>
      </c>
      <c r="AP9" s="2">
        <f t="shared" si="8"/>
        <v>155.56320451548166</v>
      </c>
      <c r="AQ9" s="2">
        <f t="shared" si="9"/>
        <v>155.56320451548166</v>
      </c>
      <c r="AR9" s="2">
        <f t="shared" si="10"/>
        <v>155.56320451548166</v>
      </c>
      <c r="AS9" s="2">
        <f t="shared" si="11"/>
        <v>155.56320451548166</v>
      </c>
      <c r="AT9" s="2">
        <f t="shared" si="12"/>
        <v>155.56320451548166</v>
      </c>
      <c r="AU9" s="2">
        <f t="shared" si="13"/>
        <v>155.56320451548166</v>
      </c>
      <c r="AV9" s="2">
        <f t="shared" si="14"/>
        <v>155.56320451548166</v>
      </c>
      <c r="AW9" s="2">
        <f t="shared" si="15"/>
        <v>155.56320451548166</v>
      </c>
      <c r="AX9" s="2">
        <f t="shared" si="16"/>
        <v>155.56320451548166</v>
      </c>
      <c r="AY9" s="2">
        <f t="shared" si="17"/>
        <v>0</v>
      </c>
      <c r="AZ9" s="2">
        <f t="shared" si="18"/>
        <v>0</v>
      </c>
      <c r="BA9" s="2">
        <f t="shared" si="19"/>
        <v>-107.32956367088586</v>
      </c>
      <c r="BB9" s="2">
        <f t="shared" si="20"/>
        <v>-277.26803948312181</v>
      </c>
      <c r="BC9" s="2">
        <f t="shared" si="21"/>
        <v>-277.26803948312181</v>
      </c>
      <c r="BD9" s="2">
        <f t="shared" si="22"/>
        <v>-187.17532572652505</v>
      </c>
      <c r="BE9" s="2">
        <f t="shared" si="23"/>
        <v>-187.17532572652505</v>
      </c>
      <c r="BF9" s="2">
        <f t="shared" si="24"/>
        <v>-187.17532572652505</v>
      </c>
      <c r="BG9" s="2">
        <f t="shared" si="25"/>
        <v>-193.41251360198174</v>
      </c>
      <c r="BH9" s="2">
        <f t="shared" si="26"/>
        <v>-193.41251360198174</v>
      </c>
      <c r="BI9" s="2">
        <f t="shared" si="27"/>
        <v>-193.41251360198174</v>
      </c>
      <c r="BJ9" s="2">
        <f t="shared" si="28"/>
        <v>-194.10553447703251</v>
      </c>
      <c r="BK9" s="2">
        <f t="shared" si="29"/>
        <v>-194.10553447703251</v>
      </c>
      <c r="BL9" s="2">
        <f t="shared" si="30"/>
        <v>-194.10553447703251</v>
      </c>
      <c r="BM9" s="78">
        <f>SUMIFS('Environmental market prices'!$H:$H,'Environmental market prices'!$A:$A,EOMONTH($C9,-1)+1,'Environmental market prices'!$D:$D,'Monthly Revenue and Cost'!BM$2)/SUMIFS('Environmental market prices'!$F:$F,'Environmental market prices'!$A:$A,EOMONTH($C9,-1)+1,'Environmental market prices'!$D:$D,'Monthly Revenue and Cost'!BM$2)</f>
        <v>51.139476763717802</v>
      </c>
      <c r="BN9" s="78">
        <f>SUMIFS('Environmental market prices'!$H:$H,'Environmental market prices'!$A:$A,EOMONTH($C9,-1)+1,'Environmental market prices'!$D:$D,'Monthly Revenue and Cost'!BN$2)/SUMIFS('Environmental market prices'!$F:$F,'Environmental market prices'!$A:$A,EOMONTH($C9,-1)+1,'Environmental market prices'!$D:$D,'Monthly Revenue and Cost'!BN$2)</f>
        <v>39.738181818181815</v>
      </c>
      <c r="BO9" s="78">
        <f>SUMIFS('Environmental market prices'!$H:$H,'Environmental market prices'!$A:$A,EOMONTH($C9,-1)+1,'Environmental market prices'!$D:$D,'Monthly Revenue and Cost'!BO$2)/SUMIFS('Environmental market prices'!$F:$F,'Environmental market prices'!$A:$A,EOMONTH($C9,-1)+1,'Environmental market prices'!$D:$D,'Monthly Revenue and Cost'!BO$2)</f>
        <v>32.759365994236312</v>
      </c>
      <c r="BP9" s="78">
        <f>SUMIFS('Environmental market prices'!$H:$H,'Environmental market prices'!$A:$A,EOMONTH($BP$1,-1)+1,'Environmental market prices'!$D:$D,'Monthly Revenue and Cost'!BP$2)/SUMIFS('Environmental market prices'!$F:$F,'Environmental market prices'!$A:$A,EOMONTH($BP$1,-1)+1,'Environmental market prices'!$D:$D,'Monthly Revenue and Cost'!BP$2)</f>
        <v>2.7232142857142856</v>
      </c>
      <c r="BQ9" s="38">
        <v>0.18640000000000001</v>
      </c>
      <c r="BR9" s="38">
        <v>0.27260000000000001</v>
      </c>
      <c r="BS9" s="38">
        <v>0.09</v>
      </c>
      <c r="BT9" s="56">
        <v>0</v>
      </c>
      <c r="BU9" s="38">
        <v>0.18959999999999999</v>
      </c>
      <c r="BV9" s="38">
        <v>0.16289999999999999</v>
      </c>
      <c r="BW9" s="38">
        <v>9.5000000000000001E-2</v>
      </c>
      <c r="BX9" s="66">
        <v>5.0000000000000001E-3</v>
      </c>
      <c r="BY9" s="2">
        <f t="shared" si="31"/>
        <v>0</v>
      </c>
      <c r="BZ9" s="2">
        <f t="shared" si="32"/>
        <v>0</v>
      </c>
      <c r="CA9" s="2">
        <f t="shared" si="33"/>
        <v>0.15038064516129035</v>
      </c>
      <c r="CB9" s="2">
        <f t="shared" si="34"/>
        <v>0.3884833333333334</v>
      </c>
      <c r="CC9" s="2">
        <f t="shared" si="35"/>
        <v>0.3884833333333334</v>
      </c>
      <c r="CD9" s="2">
        <f t="shared" si="36"/>
        <v>0.3884833333333334</v>
      </c>
      <c r="CE9" s="2">
        <f t="shared" si="37"/>
        <v>0.3884833333333334</v>
      </c>
      <c r="CF9" s="2">
        <f t="shared" si="38"/>
        <v>0.3884833333333334</v>
      </c>
      <c r="CG9" s="2">
        <f t="shared" si="39"/>
        <v>0.3884833333333334</v>
      </c>
      <c r="CH9" s="2">
        <f t="shared" si="40"/>
        <v>0.3884833333333334</v>
      </c>
      <c r="CI9" s="2">
        <f t="shared" si="41"/>
        <v>0.3884833333333334</v>
      </c>
      <c r="CJ9" s="2">
        <f t="shared" si="42"/>
        <v>0.3884833333333334</v>
      </c>
      <c r="CK9" s="2">
        <f t="shared" si="43"/>
        <v>0.3884833333333334</v>
      </c>
      <c r="CL9" s="2">
        <f t="shared" si="44"/>
        <v>0.3884833333333334</v>
      </c>
      <c r="CM9" s="2">
        <f t="shared" si="50"/>
        <v>0</v>
      </c>
      <c r="CN9" s="2">
        <f t="shared" si="45"/>
        <v>0</v>
      </c>
      <c r="CO9" s="2">
        <f t="shared" si="45"/>
        <v>-3.0625058737823028</v>
      </c>
      <c r="CP9" s="2">
        <f t="shared" si="45"/>
        <v>-7.9114735072709488</v>
      </c>
      <c r="CQ9" s="2">
        <f t="shared" si="45"/>
        <v>-7.9114735072709488</v>
      </c>
      <c r="CR9" s="2">
        <f t="shared" si="45"/>
        <v>-7.9114735072709488</v>
      </c>
      <c r="CS9" s="2">
        <f t="shared" si="45"/>
        <v>-7.9114735072709488</v>
      </c>
      <c r="CT9" s="2">
        <f t="shared" si="45"/>
        <v>-7.9114735072709488</v>
      </c>
      <c r="CU9" s="2">
        <f t="shared" si="51"/>
        <v>-6.2815403170781741</v>
      </c>
      <c r="CV9" s="2">
        <f t="shared" si="46"/>
        <v>-6.2815403170781741</v>
      </c>
      <c r="CW9" s="2">
        <f t="shared" si="46"/>
        <v>-6.2815403170781741</v>
      </c>
      <c r="CX9" s="2">
        <f t="shared" si="46"/>
        <v>-6.2815403170781741</v>
      </c>
      <c r="CY9" s="2">
        <f t="shared" si="46"/>
        <v>-6.2815403170781741</v>
      </c>
      <c r="CZ9" s="2">
        <f t="shared" si="46"/>
        <v>-6.2815403170781741</v>
      </c>
      <c r="DA9" s="2">
        <f t="shared" si="47"/>
        <v>1771.4132643214523</v>
      </c>
      <c r="DB9" s="2">
        <f t="shared" si="48"/>
        <v>-2385.9457640537471</v>
      </c>
      <c r="DC9" s="2">
        <f t="shared" si="49"/>
        <v>-80.309115312606082</v>
      </c>
    </row>
    <row r="10" spans="1:107" x14ac:dyDescent="0.35">
      <c r="A10" s="253"/>
      <c r="B10" s="15"/>
      <c r="C10" s="59"/>
      <c r="O10"/>
      <c r="P10"/>
      <c r="Q10"/>
      <c r="R10"/>
      <c r="S10" s="4"/>
      <c r="T10" s="4"/>
      <c r="U10" s="4"/>
      <c r="V10" s="58"/>
      <c r="AD10" s="23"/>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78"/>
      <c r="BN10" s="78"/>
      <c r="BO10" s="78"/>
      <c r="BP10" s="78"/>
      <c r="BQ10" s="38"/>
      <c r="BR10" s="38"/>
      <c r="BS10" s="38"/>
      <c r="BT10" s="56"/>
      <c r="BU10" s="38"/>
      <c r="BV10" s="38"/>
      <c r="BW10" s="38"/>
      <c r="BX10" s="66"/>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row>
    <row r="11" spans="1:107" x14ac:dyDescent="0.35">
      <c r="A11" s="253"/>
      <c r="B11" s="15"/>
      <c r="C11" s="59"/>
      <c r="O11"/>
      <c r="P11"/>
      <c r="Q11"/>
      <c r="R11"/>
      <c r="S11" s="4"/>
      <c r="T11" s="4"/>
      <c r="U11" s="4"/>
      <c r="V11" s="58"/>
      <c r="AD11" s="23"/>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78"/>
      <c r="BN11" s="78"/>
      <c r="BO11" s="78"/>
      <c r="BP11" s="78"/>
      <c r="BQ11" s="38"/>
      <c r="BR11" s="38"/>
      <c r="BS11" s="38"/>
      <c r="BT11" s="56"/>
      <c r="BU11" s="38"/>
      <c r="BV11" s="38"/>
      <c r="BW11" s="38"/>
      <c r="BX11" s="66"/>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row>
    <row r="12" spans="1:107" x14ac:dyDescent="0.35">
      <c r="A12" s="122"/>
      <c r="B12" s="15"/>
      <c r="C12" s="59"/>
      <c r="O12"/>
      <c r="P12"/>
      <c r="Q12" s="4"/>
      <c r="R12" s="4"/>
      <c r="S12" s="4"/>
      <c r="T12" s="4"/>
      <c r="U12" s="4"/>
      <c r="V12" s="123"/>
      <c r="AD12" s="124"/>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125"/>
      <c r="BN12" s="125"/>
      <c r="BO12" s="125"/>
      <c r="BP12" s="125"/>
      <c r="BQ12" s="126"/>
      <c r="BR12" s="126"/>
      <c r="BS12" s="126"/>
      <c r="BT12" s="127"/>
      <c r="BU12" s="126"/>
      <c r="BV12" s="126"/>
      <c r="BW12" s="126"/>
      <c r="BX12" s="128"/>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39"/>
    </row>
    <row r="13" spans="1:107" x14ac:dyDescent="0.35">
      <c r="A13" s="122"/>
      <c r="B13" s="15"/>
      <c r="C13" s="59"/>
      <c r="O13"/>
      <c r="P13"/>
      <c r="Q13" s="4"/>
      <c r="R13" s="4"/>
      <c r="S13" s="4"/>
      <c r="T13" s="4"/>
      <c r="U13" s="4"/>
      <c r="V13" s="123"/>
      <c r="AD13" s="124"/>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125"/>
      <c r="BN13" s="125"/>
      <c r="BO13" s="125"/>
      <c r="BP13" s="125"/>
      <c r="BQ13" s="126"/>
      <c r="BR13" s="126"/>
      <c r="BS13" s="126"/>
      <c r="BT13" s="127"/>
      <c r="BU13" s="126"/>
      <c r="BV13" s="126"/>
      <c r="BW13" s="126"/>
      <c r="BX13" s="128"/>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39"/>
    </row>
    <row r="14" spans="1:107" x14ac:dyDescent="0.35">
      <c r="A14" s="122"/>
      <c r="B14" s="15"/>
      <c r="C14" s="59"/>
      <c r="O14"/>
      <c r="P14"/>
      <c r="Q14" s="4"/>
      <c r="R14" s="4"/>
      <c r="S14" s="4"/>
      <c r="T14" s="4"/>
      <c r="U14" s="4"/>
      <c r="V14" s="123"/>
      <c r="AD14" s="124"/>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125"/>
      <c r="BN14" s="125"/>
      <c r="BO14" s="125"/>
      <c r="BP14" s="125"/>
      <c r="BQ14" s="126"/>
      <c r="BR14" s="126"/>
      <c r="BS14" s="126"/>
      <c r="BT14" s="127"/>
      <c r="BU14" s="126"/>
      <c r="BV14" s="126"/>
      <c r="BW14" s="126"/>
      <c r="BX14" s="128"/>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39"/>
    </row>
    <row r="15" spans="1:107" x14ac:dyDescent="0.35">
      <c r="A15" s="122"/>
      <c r="B15" s="15"/>
      <c r="C15" s="59"/>
      <c r="O15"/>
      <c r="P15"/>
      <c r="Q15" s="4"/>
      <c r="R15" s="4"/>
      <c r="S15" s="4"/>
      <c r="T15" s="4"/>
      <c r="U15" s="4"/>
      <c r="V15" s="123"/>
      <c r="AD15" s="124"/>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125"/>
      <c r="BN15" s="125"/>
      <c r="BO15" s="125"/>
      <c r="BP15" s="125"/>
      <c r="BQ15" s="126"/>
      <c r="BR15" s="126"/>
      <c r="BS15" s="126"/>
      <c r="BT15" s="127"/>
      <c r="BU15" s="126"/>
      <c r="BV15" s="126"/>
      <c r="BW15" s="126"/>
      <c r="BX15" s="128"/>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39"/>
    </row>
    <row r="16" spans="1:107" x14ac:dyDescent="0.35">
      <c r="A16" s="122"/>
      <c r="B16" s="15"/>
      <c r="C16" s="59"/>
      <c r="O16"/>
      <c r="P16"/>
      <c r="Q16" s="4"/>
      <c r="R16" s="4"/>
      <c r="S16" s="4"/>
      <c r="T16" s="4"/>
      <c r="U16" s="4"/>
      <c r="V16" s="123"/>
      <c r="AD16" s="124"/>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125"/>
      <c r="BN16" s="125"/>
      <c r="BO16" s="125"/>
      <c r="BP16" s="125"/>
      <c r="BQ16" s="126"/>
      <c r="BR16" s="126"/>
      <c r="BS16" s="126"/>
      <c r="BT16" s="127"/>
      <c r="BU16" s="126"/>
      <c r="BV16" s="126"/>
      <c r="BW16" s="126"/>
      <c r="BX16" s="128"/>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39"/>
    </row>
    <row r="17" spans="1:105" x14ac:dyDescent="0.35">
      <c r="A17" s="122"/>
      <c r="C17" s="59"/>
      <c r="D17" s="15"/>
      <c r="E17" s="15"/>
      <c r="F17" s="1"/>
      <c r="G17" s="1"/>
      <c r="H17" s="1"/>
      <c r="I17" s="1"/>
      <c r="J17" s="1"/>
      <c r="K17" s="1"/>
      <c r="L17" s="1"/>
      <c r="M17" s="1"/>
      <c r="N17" s="1"/>
      <c r="O17" s="1"/>
      <c r="P17" s="1"/>
      <c r="Q17" s="4"/>
      <c r="R17" s="4"/>
      <c r="S17" s="4"/>
      <c r="T17" s="4"/>
      <c r="U17" s="4"/>
      <c r="V17" s="123"/>
      <c r="AD17" s="124"/>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125"/>
      <c r="BN17" s="125"/>
      <c r="BO17" s="125"/>
      <c r="BP17" s="125"/>
      <c r="BQ17" s="126"/>
      <c r="BR17" s="126"/>
      <c r="BS17" s="126"/>
      <c r="BT17" s="127"/>
      <c r="BU17" s="126"/>
      <c r="BV17" s="126"/>
      <c r="BW17" s="126"/>
      <c r="BX17" s="128"/>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39"/>
    </row>
    <row r="18" spans="1:105" x14ac:dyDescent="0.35">
      <c r="A18" s="122"/>
      <c r="C18" s="59"/>
      <c r="O18"/>
      <c r="P18"/>
      <c r="Q18" s="4"/>
      <c r="R18" s="4"/>
      <c r="S18" s="4"/>
      <c r="T18" s="4"/>
      <c r="U18" s="4"/>
      <c r="V18" s="123"/>
      <c r="AD18" s="124"/>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125"/>
      <c r="BN18" s="125"/>
      <c r="BO18" s="125"/>
      <c r="BP18" s="125"/>
      <c r="BQ18" s="126"/>
      <c r="BR18" s="126"/>
      <c r="BS18" s="126"/>
      <c r="BT18" s="127"/>
      <c r="BU18" s="126"/>
      <c r="BV18" s="126"/>
      <c r="BW18" s="126"/>
      <c r="BX18" s="128"/>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39"/>
    </row>
    <row r="19" spans="1:105" x14ac:dyDescent="0.35">
      <c r="A19" s="122"/>
      <c r="C19" s="59"/>
      <c r="O19"/>
      <c r="P19"/>
      <c r="Q19" s="4"/>
      <c r="R19" s="4"/>
      <c r="S19" s="4"/>
      <c r="T19" s="4"/>
      <c r="U19" s="4"/>
      <c r="V19" s="123"/>
      <c r="AD19" s="124"/>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125"/>
      <c r="BN19" s="125"/>
      <c r="BO19" s="125"/>
      <c r="BP19" s="125"/>
      <c r="BQ19" s="126"/>
      <c r="BR19" s="126"/>
      <c r="BS19" s="126"/>
      <c r="BT19" s="127"/>
      <c r="BU19" s="126"/>
      <c r="BV19" s="126"/>
      <c r="BW19" s="126"/>
      <c r="BX19" s="128"/>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39"/>
    </row>
    <row r="20" spans="1:105" x14ac:dyDescent="0.35">
      <c r="A20" s="122"/>
      <c r="C20" s="59"/>
      <c r="O20"/>
      <c r="P20"/>
      <c r="Q20" s="4"/>
      <c r="R20" s="4"/>
      <c r="S20" s="4"/>
      <c r="T20" s="4"/>
      <c r="U20" s="4"/>
      <c r="V20" s="123"/>
      <c r="AD20" s="124"/>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125"/>
      <c r="BN20" s="125"/>
      <c r="BO20" s="125"/>
      <c r="BP20" s="125"/>
      <c r="BQ20" s="126"/>
      <c r="BR20" s="126"/>
      <c r="BS20" s="126"/>
      <c r="BT20" s="127"/>
      <c r="BU20" s="126"/>
      <c r="BV20" s="126"/>
      <c r="BW20" s="126"/>
      <c r="BX20" s="128"/>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39"/>
    </row>
    <row r="21" spans="1:105" x14ac:dyDescent="0.35">
      <c r="A21" s="122"/>
      <c r="C21" s="59"/>
      <c r="O21"/>
      <c r="P21"/>
      <c r="Q21" s="4"/>
      <c r="R21" s="4"/>
      <c r="S21" s="4"/>
      <c r="T21" s="4"/>
      <c r="U21" s="4"/>
      <c r="V21" s="123"/>
      <c r="AD21" s="124"/>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125"/>
      <c r="BN21" s="125"/>
      <c r="BO21" s="125"/>
      <c r="BP21" s="125"/>
      <c r="BQ21" s="126"/>
      <c r="BR21" s="126"/>
      <c r="BS21" s="126"/>
      <c r="BT21" s="127"/>
      <c r="BU21" s="126"/>
      <c r="BV21" s="126"/>
      <c r="BW21" s="126"/>
      <c r="BX21" s="128"/>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39"/>
    </row>
    <row r="22" spans="1:105" x14ac:dyDescent="0.35">
      <c r="A22" s="122"/>
      <c r="C22" s="59"/>
      <c r="O22"/>
      <c r="P22"/>
      <c r="Q22" s="4"/>
      <c r="R22" s="4"/>
      <c r="S22" s="4"/>
      <c r="T22" s="4"/>
      <c r="U22" s="4"/>
      <c r="V22" s="123"/>
      <c r="AD22" s="124"/>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125"/>
      <c r="BN22" s="125"/>
      <c r="BO22" s="125"/>
      <c r="BP22" s="125"/>
      <c r="BQ22" s="126"/>
      <c r="BR22" s="126"/>
      <c r="BS22" s="126"/>
      <c r="BT22" s="127"/>
      <c r="BU22" s="126"/>
      <c r="BV22" s="126"/>
      <c r="BW22" s="126"/>
      <c r="BX22" s="128"/>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39"/>
    </row>
    <row r="23" spans="1:105" x14ac:dyDescent="0.35">
      <c r="A23" s="122"/>
      <c r="C23" s="59"/>
      <c r="O23"/>
      <c r="P23"/>
      <c r="Q23" s="4"/>
      <c r="R23" s="4"/>
      <c r="S23" s="4"/>
      <c r="T23" s="4"/>
      <c r="U23" s="4"/>
      <c r="V23" s="123"/>
      <c r="AD23" s="124"/>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125"/>
      <c r="BN23" s="125"/>
      <c r="BO23" s="125"/>
      <c r="BP23" s="125"/>
      <c r="BQ23" s="126"/>
      <c r="BR23" s="126"/>
      <c r="BS23" s="126"/>
      <c r="BT23" s="127"/>
      <c r="BU23" s="126"/>
      <c r="BV23" s="126"/>
      <c r="BW23" s="126"/>
      <c r="BX23" s="128"/>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39"/>
    </row>
    <row r="24" spans="1:105" x14ac:dyDescent="0.35">
      <c r="A24" s="122"/>
      <c r="C24" s="59"/>
      <c r="O24"/>
      <c r="P24"/>
      <c r="Q24" s="4"/>
      <c r="R24" s="4"/>
      <c r="S24" s="4"/>
      <c r="T24" s="4"/>
      <c r="U24" s="4"/>
      <c r="V24" s="123"/>
      <c r="AD24" s="124"/>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125"/>
      <c r="BN24" s="125"/>
      <c r="BO24" s="125"/>
      <c r="BP24" s="125"/>
      <c r="BQ24" s="126"/>
      <c r="BR24" s="126"/>
      <c r="BS24" s="126"/>
      <c r="BT24" s="127"/>
      <c r="BU24" s="126"/>
      <c r="BV24" s="126"/>
      <c r="BW24" s="126"/>
      <c r="BX24" s="128"/>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39"/>
    </row>
    <row r="25" spans="1:105" x14ac:dyDescent="0.35">
      <c r="A25" s="122"/>
      <c r="C25" s="59"/>
      <c r="O25"/>
      <c r="P25"/>
      <c r="Q25" s="4"/>
      <c r="R25" s="4"/>
      <c r="S25" s="4"/>
      <c r="T25" s="4"/>
      <c r="U25" s="4"/>
      <c r="V25" s="123"/>
      <c r="AD25" s="124"/>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125"/>
      <c r="BN25" s="125"/>
      <c r="BO25" s="125"/>
      <c r="BP25" s="125"/>
      <c r="BQ25" s="126"/>
      <c r="BR25" s="126"/>
      <c r="BS25" s="126"/>
      <c r="BT25" s="127"/>
      <c r="BU25" s="126"/>
      <c r="BV25" s="126"/>
      <c r="BW25" s="126"/>
      <c r="BX25" s="128"/>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39"/>
    </row>
    <row r="26" spans="1:105" x14ac:dyDescent="0.35">
      <c r="A26" s="122"/>
      <c r="C26" s="59"/>
      <c r="O26"/>
      <c r="P26"/>
      <c r="Q26" s="4"/>
      <c r="R26" s="4"/>
      <c r="S26" s="4"/>
      <c r="T26" s="4"/>
      <c r="U26" s="4"/>
      <c r="V26" s="123"/>
      <c r="AD26" s="124"/>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125"/>
      <c r="BN26" s="125"/>
      <c r="BO26" s="125"/>
      <c r="BP26" s="125"/>
      <c r="BQ26" s="126"/>
      <c r="BR26" s="126"/>
      <c r="BS26" s="126"/>
      <c r="BT26" s="127"/>
      <c r="BU26" s="126"/>
      <c r="BV26" s="126"/>
      <c r="BW26" s="126"/>
      <c r="BX26" s="128"/>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39"/>
    </row>
    <row r="27" spans="1:105" x14ac:dyDescent="0.35">
      <c r="A27" s="122"/>
      <c r="C27" s="59"/>
      <c r="O27"/>
      <c r="P27"/>
      <c r="Q27" s="4"/>
      <c r="R27" s="4"/>
      <c r="S27" s="4"/>
      <c r="T27" s="4"/>
      <c r="U27" s="4"/>
      <c r="V27" s="123"/>
      <c r="AD27" s="124"/>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125"/>
      <c r="BN27" s="125"/>
      <c r="BO27" s="125"/>
      <c r="BP27" s="125"/>
      <c r="BQ27" s="126"/>
      <c r="BR27" s="126"/>
      <c r="BS27" s="126"/>
      <c r="BT27" s="127"/>
      <c r="BU27" s="126"/>
      <c r="BV27" s="126"/>
      <c r="BW27" s="126"/>
      <c r="BX27" s="128"/>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39"/>
    </row>
    <row r="28" spans="1:105" x14ac:dyDescent="0.35">
      <c r="A28" s="122"/>
      <c r="C28" s="59"/>
      <c r="O28"/>
      <c r="P28"/>
      <c r="Q28" s="4"/>
      <c r="R28" s="4"/>
      <c r="S28" s="4"/>
      <c r="T28" s="4"/>
      <c r="U28" s="4"/>
      <c r="V28" s="123"/>
      <c r="AD28" s="124"/>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125"/>
      <c r="BN28" s="125"/>
      <c r="BO28" s="125"/>
      <c r="BP28" s="125"/>
      <c r="BQ28" s="126"/>
      <c r="BR28" s="126"/>
      <c r="BS28" s="126"/>
      <c r="BT28" s="127"/>
      <c r="BU28" s="126"/>
      <c r="BV28" s="126"/>
      <c r="BW28" s="126"/>
      <c r="BX28" s="128"/>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39"/>
    </row>
    <row r="29" spans="1:105" x14ac:dyDescent="0.35">
      <c r="A29" s="122"/>
      <c r="C29" s="59"/>
      <c r="O29"/>
      <c r="P29"/>
      <c r="Q29" s="4"/>
      <c r="R29" s="4"/>
      <c r="S29" s="4"/>
      <c r="T29" s="4"/>
      <c r="U29" s="4"/>
      <c r="V29" s="123"/>
      <c r="AD29" s="124"/>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125"/>
      <c r="BN29" s="125"/>
      <c r="BO29" s="125"/>
      <c r="BP29" s="125"/>
      <c r="BQ29" s="126"/>
      <c r="BR29" s="126"/>
      <c r="BS29" s="126"/>
      <c r="BT29" s="127"/>
      <c r="BU29" s="126"/>
      <c r="BV29" s="126"/>
      <c r="BW29" s="126"/>
      <c r="BX29" s="128"/>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39"/>
    </row>
    <row r="30" spans="1:105" x14ac:dyDescent="0.35">
      <c r="A30" s="122"/>
      <c r="C30" s="59"/>
      <c r="O30"/>
      <c r="P30"/>
      <c r="Q30" s="4"/>
      <c r="R30" s="4"/>
      <c r="S30" s="4"/>
      <c r="T30" s="4"/>
      <c r="U30" s="4"/>
      <c r="V30" s="123"/>
      <c r="AD30" s="124"/>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125"/>
      <c r="BN30" s="125"/>
      <c r="BO30" s="125"/>
      <c r="BP30" s="125"/>
      <c r="BQ30" s="126"/>
      <c r="BR30" s="126"/>
      <c r="BS30" s="126"/>
      <c r="BT30" s="127"/>
      <c r="BU30" s="126"/>
      <c r="BV30" s="126"/>
      <c r="BW30" s="126"/>
      <c r="BX30" s="128"/>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39"/>
    </row>
    <row r="31" spans="1:105" x14ac:dyDescent="0.35">
      <c r="A31" s="122"/>
      <c r="C31" s="59"/>
      <c r="O31"/>
      <c r="P31"/>
      <c r="Q31" s="4"/>
      <c r="R31" s="4"/>
      <c r="S31" s="4"/>
      <c r="T31" s="4"/>
      <c r="U31" s="4"/>
      <c r="V31" s="123"/>
      <c r="AD31" s="124"/>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125"/>
      <c r="BN31" s="125"/>
      <c r="BO31" s="125"/>
      <c r="BP31" s="125"/>
      <c r="BQ31" s="126"/>
      <c r="BR31" s="126"/>
      <c r="BS31" s="126"/>
      <c r="BT31" s="127"/>
      <c r="BU31" s="126"/>
      <c r="BV31" s="126"/>
      <c r="BW31" s="126"/>
      <c r="BX31" s="128"/>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39"/>
    </row>
    <row r="32" spans="1:105" x14ac:dyDescent="0.35">
      <c r="A32" s="122"/>
      <c r="C32" s="59"/>
      <c r="O32"/>
      <c r="P32"/>
      <c r="Q32" s="4"/>
      <c r="R32" s="4"/>
      <c r="S32" s="4"/>
      <c r="T32" s="4"/>
      <c r="U32" s="4"/>
      <c r="V32" s="123"/>
      <c r="AD32" s="124"/>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125"/>
      <c r="BN32" s="125"/>
      <c r="BO32" s="125"/>
      <c r="BP32" s="125"/>
      <c r="BQ32" s="126"/>
      <c r="BR32" s="126"/>
      <c r="BS32" s="126"/>
      <c r="BT32" s="127"/>
      <c r="BU32" s="126"/>
      <c r="BV32" s="126"/>
      <c r="BW32" s="126"/>
      <c r="BX32" s="128"/>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39"/>
    </row>
    <row r="34" spans="1:104" s="1" customFormat="1" x14ac:dyDescent="0.35">
      <c r="A34" s="35"/>
      <c r="C34" s="15"/>
      <c r="D34" s="15"/>
      <c r="E34" s="15"/>
      <c r="O34" s="4"/>
      <c r="P34" s="4"/>
      <c r="Q34" s="4"/>
      <c r="R34" s="4"/>
      <c r="S34" s="4"/>
      <c r="T34" s="4"/>
      <c r="U34" s="4"/>
      <c r="V34" s="4"/>
      <c r="W34" s="30"/>
      <c r="X34" s="30"/>
      <c r="Y34" s="30"/>
      <c r="Z34" s="30"/>
      <c r="AA34" s="30"/>
      <c r="AB34" s="30"/>
      <c r="AC34" s="30"/>
      <c r="AD34" s="30"/>
      <c r="AE34" s="30"/>
      <c r="AF34" s="30"/>
      <c r="AG34" s="30"/>
      <c r="AH34" s="30"/>
      <c r="AI34" s="30"/>
      <c r="AJ34" s="30"/>
      <c r="AK34" s="4">
        <f t="shared" ref="AK34:BL34" si="52">SUMIF(AK4:AK32,"&lt;&gt;#Div/0!")</f>
        <v>0</v>
      </c>
      <c r="AL34" s="4">
        <f t="shared" si="52"/>
        <v>0</v>
      </c>
      <c r="AM34" s="4">
        <f t="shared" si="52"/>
        <v>10905.09759143554</v>
      </c>
      <c r="AN34" s="4">
        <f t="shared" si="52"/>
        <v>28171.502111208483</v>
      </c>
      <c r="AO34" s="4">
        <f t="shared" si="52"/>
        <v>25595.478035296885</v>
      </c>
      <c r="AP34" s="4">
        <f t="shared" si="52"/>
        <v>23821.693272161199</v>
      </c>
      <c r="AQ34" s="4">
        <f t="shared" si="52"/>
        <v>21547.179472436441</v>
      </c>
      <c r="AR34" s="4">
        <f t="shared" si="52"/>
        <v>20529.091878336072</v>
      </c>
      <c r="AS34" s="4">
        <f t="shared" si="52"/>
        <v>18565.07463294945</v>
      </c>
      <c r="AT34" s="4">
        <f t="shared" si="52"/>
        <v>18090.405605097745</v>
      </c>
      <c r="AU34" s="4">
        <f t="shared" si="52"/>
        <v>17491.293390737643</v>
      </c>
      <c r="AV34" s="4">
        <f t="shared" si="52"/>
        <v>17491.293390737643</v>
      </c>
      <c r="AW34" s="4">
        <f t="shared" si="52"/>
        <v>16874.101372143854</v>
      </c>
      <c r="AX34" s="4">
        <f t="shared" si="52"/>
        <v>16717.068255705886</v>
      </c>
      <c r="AY34" s="4">
        <f t="shared" si="52"/>
        <v>0</v>
      </c>
      <c r="AZ34" s="4">
        <f t="shared" si="52"/>
        <v>0</v>
      </c>
      <c r="BA34" s="4">
        <f t="shared" si="52"/>
        <v>-18315.469135973988</v>
      </c>
      <c r="BB34" s="4">
        <f t="shared" si="52"/>
        <v>-47314.961934599465</v>
      </c>
      <c r="BC34" s="4">
        <f t="shared" si="52"/>
        <v>-43179.749143365421</v>
      </c>
      <c r="BD34" s="4">
        <f t="shared" si="52"/>
        <v>-32836.952313435751</v>
      </c>
      <c r="BE34" s="4">
        <f t="shared" si="52"/>
        <v>-29857.879075337238</v>
      </c>
      <c r="BF34" s="4">
        <f t="shared" si="52"/>
        <v>-28493.499740576906</v>
      </c>
      <c r="BG34" s="4">
        <f t="shared" si="52"/>
        <v>-25148.508197743031</v>
      </c>
      <c r="BH34" s="4">
        <f t="shared" si="52"/>
        <v>-24495.67777022691</v>
      </c>
      <c r="BI34" s="4">
        <f t="shared" si="52"/>
        <v>-23626.647713420742</v>
      </c>
      <c r="BJ34" s="4">
        <f t="shared" si="52"/>
        <v>-22378.545973994795</v>
      </c>
      <c r="BK34" s="4">
        <f t="shared" si="52"/>
        <v>-21569.148243387688</v>
      </c>
      <c r="BL34" s="4">
        <f t="shared" si="52"/>
        <v>-21366.020598041978</v>
      </c>
      <c r="BM34" s="30"/>
      <c r="BN34" s="30"/>
      <c r="BO34" s="30"/>
      <c r="BP34" s="30"/>
      <c r="BQ34" s="30"/>
      <c r="BR34" s="30"/>
      <c r="BS34" s="30"/>
      <c r="BT34" s="30"/>
      <c r="BU34" s="30"/>
      <c r="BV34" s="30"/>
      <c r="BW34" s="30"/>
      <c r="BX34" s="30"/>
      <c r="BY34" s="4">
        <f t="shared" ref="BY34:CZ34" si="53">SUMIF(BY4:BY32,"&lt;&gt;#Div/0!")</f>
        <v>0</v>
      </c>
      <c r="BZ34" s="4">
        <f t="shared" si="53"/>
        <v>0</v>
      </c>
      <c r="CA34" s="4">
        <f t="shared" si="53"/>
        <v>34.061510580645162</v>
      </c>
      <c r="CB34" s="4">
        <f t="shared" si="53"/>
        <v>87.992235666666673</v>
      </c>
      <c r="CC34" s="4">
        <f t="shared" si="53"/>
        <v>80.296865166666663</v>
      </c>
      <c r="CD34" s="4">
        <f t="shared" si="53"/>
        <v>74.934967500000013</v>
      </c>
      <c r="CE34" s="4">
        <f t="shared" si="53"/>
        <v>68.035190499999999</v>
      </c>
      <c r="CF34" s="4">
        <f t="shared" si="53"/>
        <v>64.965645000000009</v>
      </c>
      <c r="CG34" s="4">
        <f t="shared" si="53"/>
        <v>59.217102499999989</v>
      </c>
      <c r="CH34" s="4">
        <f t="shared" si="53"/>
        <v>57.642811999999985</v>
      </c>
      <c r="CI34" s="4">
        <f t="shared" si="53"/>
        <v>55.514410999999988</v>
      </c>
      <c r="CJ34" s="4">
        <f t="shared" si="53"/>
        <v>55.514410999999988</v>
      </c>
      <c r="CK34" s="4">
        <f t="shared" si="53"/>
        <v>53.421024999999993</v>
      </c>
      <c r="CL34" s="4">
        <f t="shared" si="53"/>
        <v>52.875919999999994</v>
      </c>
      <c r="CM34" s="4">
        <f t="shared" si="53"/>
        <v>0</v>
      </c>
      <c r="CN34" s="4">
        <f t="shared" si="53"/>
        <v>0</v>
      </c>
      <c r="CO34" s="4">
        <f t="shared" si="53"/>
        <v>-765.8794230245976</v>
      </c>
      <c r="CP34" s="4">
        <f t="shared" si="53"/>
        <v>-1978.5218428135433</v>
      </c>
      <c r="CQ34" s="4">
        <f t="shared" si="53"/>
        <v>-1800.6472963678091</v>
      </c>
      <c r="CR34" s="4">
        <f t="shared" si="53"/>
        <v>-1682.428585013595</v>
      </c>
      <c r="CS34" s="4">
        <f t="shared" si="53"/>
        <v>-1523.1020040214605</v>
      </c>
      <c r="CT34" s="4">
        <f t="shared" si="53"/>
        <v>-1453.0710263007084</v>
      </c>
      <c r="CU34" s="4">
        <f t="shared" si="53"/>
        <v>-1080.6504448325902</v>
      </c>
      <c r="CV34" s="4">
        <f t="shared" si="53"/>
        <v>-1051.8968385687317</v>
      </c>
      <c r="CW34" s="4">
        <f t="shared" si="53"/>
        <v>-1014.074152630629</v>
      </c>
      <c r="CX34" s="4">
        <f t="shared" si="53"/>
        <v>-1014.074152630629</v>
      </c>
      <c r="CY34" s="4">
        <f t="shared" si="53"/>
        <v>-976.92708638565455</v>
      </c>
      <c r="CZ34" s="4">
        <f t="shared" si="53"/>
        <v>-966.40920339771924</v>
      </c>
    </row>
    <row r="36" spans="1:104" x14ac:dyDescent="0.35">
      <c r="B36"/>
      <c r="AK36" s="4">
        <f>+AK34+AY34+CM34</f>
        <v>0</v>
      </c>
      <c r="AL36" s="4">
        <f t="shared" ref="AL36:AX36" si="54">+AL34+AZ34+CN34</f>
        <v>0</v>
      </c>
      <c r="AM36" s="4">
        <f t="shared" si="54"/>
        <v>-8176.2509675630454</v>
      </c>
      <c r="AN36" s="4">
        <f t="shared" si="54"/>
        <v>-21121.981666204527</v>
      </c>
      <c r="AO36" s="4">
        <f t="shared" si="54"/>
        <v>-19384.918404436346</v>
      </c>
      <c r="AP36" s="4">
        <f t="shared" si="54"/>
        <v>-10697.687626288147</v>
      </c>
      <c r="AQ36" s="4">
        <f t="shared" si="54"/>
        <v>-9833.8016069222576</v>
      </c>
      <c r="AR36" s="4">
        <f t="shared" si="54"/>
        <v>-9417.4788885415419</v>
      </c>
      <c r="AS36" s="4">
        <f t="shared" si="54"/>
        <v>-7664.0840096261709</v>
      </c>
      <c r="AT36" s="4">
        <f t="shared" si="54"/>
        <v>-7457.1690036978962</v>
      </c>
      <c r="AU36" s="4">
        <f t="shared" si="54"/>
        <v>-7149.4284753137281</v>
      </c>
      <c r="AV36" s="4">
        <f t="shared" si="54"/>
        <v>-5901.3267358877811</v>
      </c>
      <c r="AW36" s="4">
        <f t="shared" si="54"/>
        <v>-5671.9739576294887</v>
      </c>
      <c r="AX36" s="4">
        <f t="shared" si="54"/>
        <v>-5615.361545733811</v>
      </c>
    </row>
    <row r="37" spans="1:104" x14ac:dyDescent="0.35">
      <c r="B37"/>
    </row>
    <row r="38" spans="1:104" x14ac:dyDescent="0.35">
      <c r="B38"/>
      <c r="AK38" s="4">
        <f>SUM(AK36:AX36)</f>
        <v>-118091.46288784477</v>
      </c>
      <c r="AL38" s="2"/>
      <c r="AM38" s="2"/>
      <c r="AN38" s="2"/>
      <c r="AO38" s="2"/>
      <c r="AP38" s="2"/>
      <c r="AQ38" s="2"/>
      <c r="AR38" s="2"/>
      <c r="AS38" s="2"/>
      <c r="AT38" s="2"/>
      <c r="AU38" s="2"/>
      <c r="AV38" s="2"/>
      <c r="AW38" s="2"/>
      <c r="AX38" s="2"/>
    </row>
    <row r="39" spans="1:104" x14ac:dyDescent="0.35">
      <c r="B39"/>
    </row>
    <row r="40" spans="1:104" x14ac:dyDescent="0.35">
      <c r="B40"/>
    </row>
    <row r="41" spans="1:104" x14ac:dyDescent="0.35">
      <c r="B41"/>
    </row>
  </sheetData>
  <mergeCells count="5">
    <mergeCell ref="Y1:AC1"/>
    <mergeCell ref="AE1:AH1"/>
    <mergeCell ref="BQ1:BX1"/>
    <mergeCell ref="BM1:BO1"/>
    <mergeCell ref="H1:U1"/>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7C204-0F88-425E-B379-CC388FE3F83F}">
  <dimension ref="A1:W38"/>
  <sheetViews>
    <sheetView zoomScale="85" zoomScaleNormal="85" workbookViewId="0">
      <pane xSplit="3" ySplit="3" topLeftCell="D4" activePane="bottomRight" state="frozen"/>
      <selection pane="topRight" activeCell="D1" sqref="D1"/>
      <selection pane="bottomLeft" activeCell="A4" sqref="A4"/>
      <selection pane="bottomRight" activeCell="A17" sqref="A17:I18"/>
    </sheetView>
  </sheetViews>
  <sheetFormatPr defaultRowHeight="14.5" x14ac:dyDescent="0.35"/>
  <cols>
    <col min="1" max="1" width="19.1796875" bestFit="1" customWidth="1"/>
    <col min="2" max="2" width="18.1796875" bestFit="1" customWidth="1"/>
    <col min="3" max="3" width="10.453125" customWidth="1"/>
    <col min="4" max="4" width="15.7265625" customWidth="1"/>
    <col min="5" max="5" width="24.7265625" customWidth="1"/>
    <col min="6" max="6" width="10.26953125" bestFit="1" customWidth="1"/>
    <col min="7" max="7" width="8.54296875" bestFit="1" customWidth="1"/>
    <col min="8" max="8" width="13" bestFit="1" customWidth="1"/>
    <col min="9" max="9" width="13.453125" customWidth="1"/>
    <col min="10" max="10" width="16.453125" customWidth="1"/>
    <col min="11" max="11" width="12.453125" bestFit="1" customWidth="1"/>
    <col min="12" max="12" width="16.26953125" bestFit="1" customWidth="1"/>
    <col min="13" max="13" width="12.1796875" bestFit="1" customWidth="1"/>
    <col min="14" max="14" width="10" customWidth="1"/>
    <col min="15" max="19" width="16" customWidth="1"/>
    <col min="23" max="23" width="12" bestFit="1" customWidth="1"/>
  </cols>
  <sheetData>
    <row r="1" spans="1:23" ht="43.5" x14ac:dyDescent="0.35">
      <c r="A1" s="112"/>
      <c r="B1" s="112"/>
      <c r="C1" s="112"/>
      <c r="D1" s="112"/>
      <c r="E1" s="108"/>
      <c r="F1" s="106" t="s">
        <v>46</v>
      </c>
      <c r="G1" s="106" t="s">
        <v>46</v>
      </c>
      <c r="H1" s="110" t="s">
        <v>47</v>
      </c>
      <c r="I1" s="110" t="s">
        <v>47</v>
      </c>
    </row>
    <row r="2" spans="1:23" x14ac:dyDescent="0.35">
      <c r="A2" s="113"/>
      <c r="B2" s="113"/>
      <c r="C2" s="113"/>
      <c r="D2" s="113"/>
      <c r="E2" s="242" t="s">
        <v>48</v>
      </c>
      <c r="F2" s="107" t="s">
        <v>22</v>
      </c>
      <c r="G2" s="107" t="s">
        <v>23</v>
      </c>
      <c r="H2" s="111" t="s">
        <v>22</v>
      </c>
      <c r="I2" s="111" t="s">
        <v>23</v>
      </c>
      <c r="J2" s="101"/>
      <c r="K2" s="101"/>
      <c r="N2" s="8"/>
      <c r="O2" s="14"/>
      <c r="P2" s="12"/>
      <c r="Q2" s="8"/>
      <c r="R2" s="8"/>
      <c r="S2" s="8"/>
    </row>
    <row r="3" spans="1:23" ht="72.5" x14ac:dyDescent="0.35">
      <c r="A3" s="113" t="s">
        <v>104</v>
      </c>
      <c r="B3" s="113" t="s">
        <v>50</v>
      </c>
      <c r="C3" s="113" t="s">
        <v>51</v>
      </c>
      <c r="D3" s="113"/>
      <c r="E3" s="242" t="s">
        <v>224</v>
      </c>
      <c r="F3" s="107" t="s">
        <v>206</v>
      </c>
      <c r="G3" s="107" t="s">
        <v>207</v>
      </c>
      <c r="H3" s="111" t="s">
        <v>36</v>
      </c>
      <c r="I3" s="111" t="s">
        <v>37</v>
      </c>
      <c r="J3" s="101"/>
      <c r="K3" s="101"/>
      <c r="L3" s="101"/>
      <c r="M3" s="10"/>
      <c r="N3" s="100" t="s">
        <v>103</v>
      </c>
      <c r="O3" s="10"/>
      <c r="P3" s="7"/>
      <c r="Q3" s="10"/>
      <c r="R3" s="10"/>
      <c r="S3" s="10"/>
      <c r="T3" s="37"/>
    </row>
    <row r="4" spans="1:23" x14ac:dyDescent="0.35">
      <c r="A4" s="79"/>
      <c r="B4" s="79"/>
      <c r="C4" s="79"/>
      <c r="D4" s="79"/>
      <c r="E4" s="104"/>
      <c r="F4" s="105"/>
      <c r="G4" s="105"/>
      <c r="H4" s="104"/>
      <c r="I4" s="104"/>
      <c r="J4" s="102"/>
      <c r="K4" s="9"/>
      <c r="L4" s="9"/>
      <c r="M4" s="94" t="s">
        <v>57</v>
      </c>
      <c r="N4" t="s">
        <v>42</v>
      </c>
      <c r="O4" t="s">
        <v>93</v>
      </c>
      <c r="P4" s="94" t="s">
        <v>57</v>
      </c>
      <c r="V4" s="3"/>
      <c r="W4" s="3"/>
    </row>
    <row r="5" spans="1:23" x14ac:dyDescent="0.35">
      <c r="A5" s="79"/>
      <c r="B5" s="79"/>
      <c r="C5" s="79"/>
      <c r="D5" s="79"/>
      <c r="E5" s="104"/>
      <c r="F5" s="105"/>
      <c r="G5" s="105"/>
      <c r="H5" s="104"/>
      <c r="I5" s="104"/>
      <c r="J5" s="102"/>
      <c r="K5" s="9"/>
      <c r="L5" s="9"/>
      <c r="M5" s="94" t="s">
        <v>56</v>
      </c>
      <c r="N5" t="s">
        <v>42</v>
      </c>
      <c r="O5" t="s">
        <v>94</v>
      </c>
      <c r="P5" s="94" t="s">
        <v>56</v>
      </c>
      <c r="V5" s="3"/>
      <c r="W5" s="3"/>
    </row>
    <row r="6" spans="1:23" x14ac:dyDescent="0.35">
      <c r="A6" s="94" t="s">
        <v>101</v>
      </c>
      <c r="B6" s="18" t="s">
        <v>52</v>
      </c>
      <c r="C6" s="18" t="s">
        <v>53</v>
      </c>
      <c r="D6" s="18"/>
      <c r="E6" s="80">
        <v>5838</v>
      </c>
      <c r="F6" s="81">
        <v>392.67251901851574</v>
      </c>
      <c r="G6" s="81">
        <v>225.69430796273525</v>
      </c>
      <c r="H6" s="80">
        <v>227.76192727630706</v>
      </c>
      <c r="I6" s="80">
        <v>69.175989377588195</v>
      </c>
      <c r="J6" s="102"/>
      <c r="K6" s="9"/>
      <c r="L6" s="9"/>
      <c r="M6" t="s">
        <v>55</v>
      </c>
      <c r="N6" t="s">
        <v>42</v>
      </c>
      <c r="O6" t="s">
        <v>98</v>
      </c>
      <c r="P6" t="s">
        <v>55</v>
      </c>
      <c r="V6" s="3"/>
      <c r="W6" s="3"/>
    </row>
    <row r="7" spans="1:23" x14ac:dyDescent="0.35">
      <c r="A7" s="94" t="s">
        <v>101</v>
      </c>
      <c r="B7" s="18" t="s">
        <v>54</v>
      </c>
      <c r="C7" s="18" t="s">
        <v>53</v>
      </c>
      <c r="D7" s="18"/>
      <c r="E7" s="80">
        <v>17012</v>
      </c>
      <c r="F7" s="81">
        <v>351.51872478908354</v>
      </c>
      <c r="G7" s="81">
        <v>254.26883312468311</v>
      </c>
      <c r="H7" s="80">
        <v>300.1379349997523</v>
      </c>
      <c r="I7" s="80">
        <v>80.384419648026622</v>
      </c>
      <c r="J7" s="102"/>
      <c r="K7" s="9"/>
      <c r="L7" s="9"/>
      <c r="M7" s="94" t="s">
        <v>101</v>
      </c>
      <c r="N7" t="s">
        <v>43</v>
      </c>
      <c r="O7" t="s">
        <v>99</v>
      </c>
      <c r="P7" s="94" t="s">
        <v>101</v>
      </c>
      <c r="Q7" s="94"/>
      <c r="R7" s="5"/>
      <c r="S7" s="5"/>
      <c r="V7" s="3"/>
    </row>
    <row r="8" spans="1:23" x14ac:dyDescent="0.35">
      <c r="A8" s="94"/>
      <c r="B8" s="18"/>
      <c r="C8" s="18"/>
      <c r="D8" s="18"/>
      <c r="E8" s="80"/>
      <c r="F8" s="81"/>
      <c r="G8" s="81"/>
      <c r="H8" s="80"/>
      <c r="I8" s="80"/>
      <c r="J8" s="102"/>
      <c r="K8" s="9"/>
      <c r="L8" s="9"/>
      <c r="M8" s="94" t="s">
        <v>102</v>
      </c>
      <c r="N8" t="s">
        <v>43</v>
      </c>
      <c r="O8" t="s">
        <v>100</v>
      </c>
      <c r="P8" s="94" t="s">
        <v>102</v>
      </c>
      <c r="Q8" s="94"/>
      <c r="V8" s="3"/>
      <c r="W8" s="3"/>
    </row>
    <row r="9" spans="1:23" x14ac:dyDescent="0.35">
      <c r="A9" s="94"/>
      <c r="B9" s="18"/>
      <c r="C9" s="18"/>
      <c r="D9" s="18"/>
      <c r="E9" s="80"/>
      <c r="F9" s="81"/>
      <c r="G9" s="81"/>
      <c r="H9" s="80"/>
      <c r="I9" s="80"/>
      <c r="J9" s="102"/>
      <c r="K9" s="9"/>
      <c r="L9" s="9"/>
      <c r="M9" s="94" t="s">
        <v>92</v>
      </c>
      <c r="N9" t="s">
        <v>44</v>
      </c>
      <c r="O9" t="s">
        <v>95</v>
      </c>
      <c r="P9" s="94" t="s">
        <v>92</v>
      </c>
      <c r="Q9" s="94"/>
    </row>
    <row r="10" spans="1:23" x14ac:dyDescent="0.35">
      <c r="A10" s="94" t="s">
        <v>92</v>
      </c>
      <c r="B10" s="18" t="s">
        <v>52</v>
      </c>
      <c r="C10" s="18" t="s">
        <v>53</v>
      </c>
      <c r="D10" s="18"/>
      <c r="E10" s="80">
        <v>4238</v>
      </c>
      <c r="F10" s="81">
        <v>380.9480258489873</v>
      </c>
      <c r="G10" s="81">
        <v>350.59236157073917</v>
      </c>
      <c r="H10" s="80">
        <v>255.02060204491903</v>
      </c>
      <c r="I10" s="80">
        <v>136.22480452332772</v>
      </c>
      <c r="J10" s="102"/>
      <c r="K10" s="9"/>
      <c r="L10" s="9"/>
      <c r="M10" s="9"/>
    </row>
    <row r="11" spans="1:23" x14ac:dyDescent="0.35">
      <c r="A11" s="94" t="s">
        <v>92</v>
      </c>
      <c r="B11" s="18" t="s">
        <v>54</v>
      </c>
      <c r="C11" s="18" t="s">
        <v>53</v>
      </c>
      <c r="D11" s="18"/>
      <c r="E11" s="80">
        <v>13780</v>
      </c>
      <c r="F11" s="81">
        <v>363.18658652721626</v>
      </c>
      <c r="G11" s="81">
        <v>355.11963025629717</v>
      </c>
      <c r="H11" s="80">
        <v>249.33840927924615</v>
      </c>
      <c r="I11" s="80">
        <v>136.47580492937382</v>
      </c>
      <c r="J11" s="102"/>
      <c r="K11" s="9"/>
      <c r="L11" s="9"/>
      <c r="M11" s="9"/>
    </row>
    <row r="12" spans="1:23" x14ac:dyDescent="0.35">
      <c r="A12" s="114"/>
      <c r="B12" s="114"/>
      <c r="C12" s="114"/>
      <c r="D12" s="114"/>
      <c r="E12" s="115"/>
      <c r="F12" s="116"/>
      <c r="G12" s="116"/>
      <c r="H12" s="115"/>
      <c r="I12" s="115"/>
      <c r="J12" s="102"/>
      <c r="K12" s="9"/>
      <c r="L12" s="9"/>
      <c r="M12" s="9"/>
    </row>
    <row r="13" spans="1:23" x14ac:dyDescent="0.35">
      <c r="A13" s="114"/>
      <c r="B13" s="114"/>
      <c r="C13" s="114"/>
      <c r="D13" s="114"/>
      <c r="E13" s="115"/>
      <c r="F13" s="116"/>
      <c r="G13" s="116"/>
      <c r="H13" s="115"/>
      <c r="I13" s="115"/>
      <c r="J13" s="102"/>
      <c r="K13" s="9"/>
      <c r="L13" s="9"/>
      <c r="M13" s="9"/>
    </row>
    <row r="14" spans="1:23" x14ac:dyDescent="0.35">
      <c r="A14" s="79"/>
      <c r="B14" s="79"/>
      <c r="C14" s="79"/>
      <c r="D14" s="79"/>
      <c r="E14" s="104"/>
      <c r="F14" s="105"/>
      <c r="G14" s="105"/>
      <c r="H14" s="104"/>
      <c r="I14" s="104"/>
      <c r="J14" s="102"/>
      <c r="K14" s="9"/>
      <c r="L14" s="9"/>
      <c r="M14" s="9"/>
    </row>
    <row r="15" spans="1:23" ht="14.15" customHeight="1" x14ac:dyDescent="0.35">
      <c r="A15" s="79"/>
      <c r="B15" s="79"/>
      <c r="C15" s="79"/>
      <c r="D15" s="79"/>
      <c r="E15" s="104"/>
      <c r="F15" s="105"/>
      <c r="G15" s="105"/>
      <c r="H15" s="104"/>
      <c r="I15" s="104"/>
      <c r="J15" s="103"/>
      <c r="M15" s="9"/>
    </row>
    <row r="16" spans="1:23" x14ac:dyDescent="0.35">
      <c r="A16" s="18"/>
      <c r="B16" s="18"/>
      <c r="C16" s="18"/>
      <c r="D16" s="18"/>
      <c r="E16" s="82"/>
      <c r="F16" s="82"/>
      <c r="G16" s="82"/>
      <c r="H16" s="82"/>
      <c r="I16" s="82"/>
    </row>
    <row r="17" spans="1:16" x14ac:dyDescent="0.35">
      <c r="A17" s="18"/>
      <c r="B17" s="18"/>
      <c r="C17" s="18"/>
      <c r="D17" s="18"/>
      <c r="E17" s="83"/>
      <c r="F17" s="84"/>
      <c r="G17" s="84"/>
      <c r="H17" s="84"/>
      <c r="I17" s="84"/>
    </row>
    <row r="18" spans="1:16" x14ac:dyDescent="0.35">
      <c r="A18" s="18"/>
      <c r="B18" s="18"/>
      <c r="C18" s="18"/>
      <c r="D18" s="18"/>
      <c r="E18" s="98"/>
      <c r="F18" s="84"/>
      <c r="G18" s="84"/>
      <c r="H18" s="84"/>
      <c r="I18" s="84"/>
    </row>
    <row r="19" spans="1:16" x14ac:dyDescent="0.35">
      <c r="A19" s="18" t="s">
        <v>56</v>
      </c>
      <c r="B19" s="18" t="s">
        <v>52</v>
      </c>
      <c r="C19" s="18" t="s">
        <v>53</v>
      </c>
      <c r="D19" s="18"/>
      <c r="E19" s="98">
        <v>6171</v>
      </c>
      <c r="F19" s="84">
        <v>297.53051939437239</v>
      </c>
      <c r="G19" s="84">
        <v>257.1490646347865</v>
      </c>
      <c r="H19" s="84">
        <v>181.78132047335509</v>
      </c>
      <c r="I19" s="84">
        <v>73.51724022078956</v>
      </c>
    </row>
    <row r="20" spans="1:16" x14ac:dyDescent="0.35">
      <c r="A20" s="18" t="s">
        <v>56</v>
      </c>
      <c r="B20" s="18" t="s">
        <v>54</v>
      </c>
      <c r="C20" s="18" t="s">
        <v>53</v>
      </c>
      <c r="D20" s="18"/>
      <c r="E20" s="98">
        <v>14537</v>
      </c>
      <c r="F20" s="84">
        <v>399.36108723308234</v>
      </c>
      <c r="G20" s="84">
        <v>307.65968541099272</v>
      </c>
      <c r="H20" s="84">
        <v>261.13384771938735</v>
      </c>
      <c r="I20" s="84">
        <v>90.671073529974123</v>
      </c>
    </row>
    <row r="21" spans="1:16" x14ac:dyDescent="0.35">
      <c r="A21" s="18" t="s">
        <v>57</v>
      </c>
      <c r="B21" s="18" t="s">
        <v>52</v>
      </c>
      <c r="C21" s="18" t="s">
        <v>53</v>
      </c>
      <c r="D21" s="18"/>
      <c r="E21" s="98">
        <v>5880</v>
      </c>
      <c r="F21" s="84">
        <v>541.04901995351713</v>
      </c>
      <c r="G21" s="84">
        <v>265.35816804530083</v>
      </c>
      <c r="H21" s="84">
        <v>373.71059705608377</v>
      </c>
      <c r="I21" s="84">
        <v>90.376545368138139</v>
      </c>
    </row>
    <row r="22" spans="1:16" x14ac:dyDescent="0.35">
      <c r="A22" s="18" t="s">
        <v>57</v>
      </c>
      <c r="B22" s="18" t="s">
        <v>54</v>
      </c>
      <c r="C22" s="18" t="s">
        <v>53</v>
      </c>
      <c r="D22" s="18"/>
      <c r="E22" s="98">
        <v>13138</v>
      </c>
      <c r="F22" s="84">
        <v>730.31181361760673</v>
      </c>
      <c r="G22" s="84">
        <v>358.33901787126621</v>
      </c>
      <c r="H22" s="84">
        <v>491.96016695973316</v>
      </c>
      <c r="I22" s="84">
        <v>142.37350844950811</v>
      </c>
    </row>
    <row r="23" spans="1:16" x14ac:dyDescent="0.35">
      <c r="A23" s="18"/>
      <c r="B23" s="18"/>
      <c r="C23" s="18"/>
      <c r="D23" s="18"/>
      <c r="E23" s="83"/>
      <c r="F23" s="84"/>
      <c r="G23" s="84"/>
      <c r="H23" s="84"/>
      <c r="I23" s="84"/>
    </row>
    <row r="24" spans="1:16" x14ac:dyDescent="0.35">
      <c r="E24" s="18"/>
      <c r="F24" s="96"/>
      <c r="G24" s="96"/>
      <c r="H24" s="96"/>
      <c r="I24" s="96"/>
    </row>
    <row r="25" spans="1:16" x14ac:dyDescent="0.35">
      <c r="E25" s="18"/>
      <c r="F25" s="96"/>
      <c r="G25" s="96"/>
      <c r="H25" s="96"/>
      <c r="I25" s="96"/>
      <c r="O25" s="99"/>
      <c r="P25" s="94"/>
    </row>
    <row r="26" spans="1:16" x14ac:dyDescent="0.35">
      <c r="C26" s="1"/>
      <c r="D26" s="1"/>
    </row>
    <row r="27" spans="1:16" ht="15.5" x14ac:dyDescent="0.35">
      <c r="A27" s="15"/>
      <c r="B27" s="18"/>
      <c r="C27" s="97"/>
      <c r="D27" s="97"/>
      <c r="E27" s="98"/>
      <c r="F27" s="98"/>
      <c r="G27" s="98"/>
      <c r="H27" s="98"/>
      <c r="I27" s="98"/>
    </row>
    <row r="28" spans="1:16" ht="15.5" x14ac:dyDescent="0.35">
      <c r="A28" s="15"/>
      <c r="B28" s="18"/>
      <c r="C28" s="97"/>
      <c r="D28" s="97"/>
      <c r="E28" s="98"/>
      <c r="F28" s="98"/>
      <c r="G28" s="98"/>
      <c r="H28" s="98"/>
      <c r="I28" s="98"/>
    </row>
    <row r="29" spans="1:16" ht="15.5" x14ac:dyDescent="0.35">
      <c r="A29" s="15"/>
      <c r="B29" s="18"/>
      <c r="C29" s="97"/>
      <c r="D29" s="97"/>
      <c r="E29" s="98"/>
      <c r="F29" s="98"/>
      <c r="G29" s="98"/>
      <c r="H29" s="98"/>
      <c r="I29" s="98"/>
    </row>
    <row r="30" spans="1:16" ht="15.5" x14ac:dyDescent="0.35">
      <c r="A30" s="15"/>
      <c r="B30" s="18"/>
      <c r="C30" s="97"/>
      <c r="D30" s="97"/>
      <c r="E30" s="98"/>
      <c r="F30" s="98"/>
      <c r="G30" s="98"/>
      <c r="H30" s="98"/>
      <c r="I30" s="98"/>
    </row>
    <row r="31" spans="1:16" ht="15.5" x14ac:dyDescent="0.35">
      <c r="A31" s="15"/>
      <c r="B31" s="18"/>
      <c r="C31" s="97"/>
      <c r="D31" s="97"/>
      <c r="E31" s="98"/>
      <c r="F31" s="98"/>
      <c r="G31" s="98"/>
      <c r="H31" s="98"/>
      <c r="I31" s="98"/>
    </row>
    <row r="32" spans="1:16" ht="15.5" x14ac:dyDescent="0.35">
      <c r="A32" s="15"/>
      <c r="B32" s="18"/>
      <c r="C32" s="97"/>
      <c r="D32" s="97"/>
      <c r="E32" s="98"/>
      <c r="F32" s="98"/>
      <c r="G32" s="98"/>
      <c r="H32" s="98"/>
      <c r="I32" s="98"/>
    </row>
    <row r="33" spans="1:9" ht="15.5" x14ac:dyDescent="0.35">
      <c r="A33" s="15"/>
      <c r="B33" s="18"/>
      <c r="C33" s="97"/>
      <c r="D33" s="97"/>
      <c r="E33" s="98"/>
      <c r="F33" s="98"/>
      <c r="G33" s="98"/>
      <c r="H33" s="98"/>
      <c r="I33" s="98"/>
    </row>
    <row r="34" spans="1:9" ht="15.5" x14ac:dyDescent="0.35">
      <c r="A34" s="15"/>
      <c r="B34" s="18"/>
      <c r="C34" s="97"/>
      <c r="D34" s="97"/>
      <c r="E34" s="98"/>
      <c r="F34" s="98"/>
      <c r="G34" s="98"/>
      <c r="H34" s="98"/>
      <c r="I34" s="98"/>
    </row>
    <row r="35" spans="1:9" ht="15.5" x14ac:dyDescent="0.35">
      <c r="A35" s="15"/>
      <c r="B35" s="18"/>
      <c r="C35" s="97"/>
      <c r="D35" s="97"/>
      <c r="E35" s="98"/>
      <c r="F35" s="98"/>
      <c r="G35" s="98"/>
      <c r="H35" s="98"/>
      <c r="I35" s="98"/>
    </row>
    <row r="36" spans="1:9" ht="15.5" x14ac:dyDescent="0.35">
      <c r="A36" s="15"/>
      <c r="B36" s="18"/>
      <c r="C36" s="97"/>
      <c r="D36" s="97"/>
      <c r="E36" s="98"/>
      <c r="F36" s="98"/>
      <c r="G36" s="98"/>
      <c r="H36" s="98"/>
      <c r="I36" s="98"/>
    </row>
    <row r="37" spans="1:9" ht="15.5" x14ac:dyDescent="0.35">
      <c r="A37" s="1"/>
      <c r="B37" s="18"/>
      <c r="C37" s="97"/>
      <c r="D37" s="97"/>
      <c r="E37" s="98"/>
      <c r="F37" s="98"/>
      <c r="G37" s="98"/>
      <c r="H37" s="98"/>
      <c r="I37" s="98"/>
    </row>
    <row r="38" spans="1:9" ht="15.5" x14ac:dyDescent="0.35">
      <c r="A38" s="1"/>
      <c r="B38" s="18"/>
      <c r="C38" s="97"/>
      <c r="D38" s="97"/>
      <c r="E38" s="98"/>
      <c r="F38" s="98"/>
      <c r="G38" s="98"/>
      <c r="H38" s="98"/>
      <c r="I38" s="98"/>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ACE2E-BB62-46BC-8EF4-1C97A9252E4F}">
  <dimension ref="A1:P9"/>
  <sheetViews>
    <sheetView zoomScale="85" zoomScaleNormal="85" workbookViewId="0">
      <selection activeCell="M3" sqref="M3"/>
    </sheetView>
  </sheetViews>
  <sheetFormatPr defaultRowHeight="14.5" x14ac:dyDescent="0.35"/>
  <cols>
    <col min="1" max="1" width="21.7265625" bestFit="1" customWidth="1"/>
    <col min="2" max="2" width="13.453125" bestFit="1" customWidth="1"/>
    <col min="3" max="3" width="11.26953125" bestFit="1" customWidth="1"/>
    <col min="4" max="4" width="12.54296875" customWidth="1"/>
    <col min="5" max="5" width="10.7265625" customWidth="1"/>
    <col min="6" max="6" width="9" bestFit="1" customWidth="1"/>
    <col min="7" max="7" width="10.453125" bestFit="1" customWidth="1"/>
    <col min="8" max="9" width="10" bestFit="1" customWidth="1"/>
    <col min="10" max="11" width="8.26953125" bestFit="1" customWidth="1"/>
    <col min="12" max="12" width="1.7265625" bestFit="1" customWidth="1"/>
    <col min="14" max="14" width="13.26953125" customWidth="1"/>
    <col min="15" max="15" width="12.26953125" bestFit="1" customWidth="1"/>
  </cols>
  <sheetData>
    <row r="1" spans="1:16" x14ac:dyDescent="0.35">
      <c r="A1" s="156" t="s">
        <v>137</v>
      </c>
      <c r="B1" s="156"/>
      <c r="D1" s="35" t="s">
        <v>235</v>
      </c>
      <c r="E1" s="35" t="s">
        <v>238</v>
      </c>
      <c r="F1" s="1" t="s">
        <v>57</v>
      </c>
      <c r="G1" s="1" t="s">
        <v>56</v>
      </c>
      <c r="H1" s="210" t="s">
        <v>55</v>
      </c>
      <c r="I1" s="1" t="s">
        <v>88</v>
      </c>
      <c r="J1" s="210" t="s">
        <v>102</v>
      </c>
      <c r="K1" s="1" t="s">
        <v>92</v>
      </c>
      <c r="O1" s="4"/>
      <c r="P1" s="4"/>
    </row>
    <row r="2" spans="1:16" x14ac:dyDescent="0.35">
      <c r="A2" s="160" t="s">
        <v>108</v>
      </c>
      <c r="B2" s="160" t="s">
        <v>134</v>
      </c>
      <c r="C2" s="160" t="s">
        <v>135</v>
      </c>
      <c r="D2" s="160" t="s">
        <v>140</v>
      </c>
      <c r="E2" s="160" t="s">
        <v>136</v>
      </c>
      <c r="F2" s="161">
        <v>771827</v>
      </c>
      <c r="G2" s="161">
        <v>959048</v>
      </c>
      <c r="H2" s="211">
        <v>1590154</v>
      </c>
      <c r="I2" s="161">
        <v>1402509</v>
      </c>
      <c r="J2" s="211">
        <v>647875</v>
      </c>
      <c r="K2" s="161">
        <v>807990</v>
      </c>
      <c r="M2" t="s">
        <v>234</v>
      </c>
      <c r="O2" s="2"/>
      <c r="P2" s="2"/>
    </row>
    <row r="3" spans="1:16" x14ac:dyDescent="0.35">
      <c r="A3" s="6">
        <v>44761</v>
      </c>
      <c r="B3" s="15" t="s">
        <v>17</v>
      </c>
      <c r="C3" s="2">
        <f>+'Summary by Month'!W9</f>
        <v>-111655.20488784478</v>
      </c>
      <c r="D3" s="2">
        <v>225</v>
      </c>
      <c r="E3" s="2">
        <f>SUMIFS('Monthly Revenue and Cost'!$J:$J,'Monthly Revenue and Cost'!$B:$B,B3)</f>
        <v>165</v>
      </c>
      <c r="F3" s="2">
        <f>SUMIFS('Monthly Revenue and Cost'!$J:$J,'Monthly Revenue and Cost'!$B:$B,$B3,'Monthly Revenue and Cost'!$X:$X,'Distributor recovery'!F$1)</f>
        <v>97</v>
      </c>
      <c r="G3" s="2">
        <f>SUMIFS('Monthly Revenue and Cost'!$J:$J,'Monthly Revenue and Cost'!$B:$B,$B3,'Monthly Revenue and Cost'!$X:$X,'Distributor recovery'!G$1)</f>
        <v>23</v>
      </c>
      <c r="H3" s="273">
        <f>SUMIFS('Monthly Revenue and Cost'!$J:$J,'Monthly Revenue and Cost'!$B:$B,$B3,'Monthly Revenue and Cost'!$X:$X,'Distributor recovery'!H$1)</f>
        <v>0</v>
      </c>
      <c r="I3" s="2">
        <f>SUMIFS('Monthly Revenue and Cost'!$J:$J,'Monthly Revenue and Cost'!$B:$B,$B3,'Monthly Revenue and Cost'!$X:$X,'Distributor recovery'!I$1)</f>
        <v>42</v>
      </c>
      <c r="J3" s="213">
        <f>SUMIFS('Monthly Revenue and Cost'!$J:$J,'Monthly Revenue and Cost'!$B:$B,$B3,'Monthly Revenue and Cost'!$X:$X,'Distributor recovery'!J$1)</f>
        <v>0</v>
      </c>
      <c r="K3">
        <f>SUMIFS('Monthly Revenue and Cost'!$J:$J,'Monthly Revenue and Cost'!$B:$B,$B3,'Monthly Revenue and Cost'!$X:$X,'Distributor recovery'!K$1)</f>
        <v>3</v>
      </c>
      <c r="L3" s="159">
        <f t="shared" ref="L3" si="0">+E3-SUM(F3:K3)</f>
        <v>0</v>
      </c>
      <c r="M3" s="2">
        <f t="shared" ref="M3" si="1">+C3*5.84%</f>
        <v>-6520.663965450135</v>
      </c>
      <c r="O3" s="2"/>
      <c r="P3" s="2"/>
    </row>
    <row r="6" spans="1:16" x14ac:dyDescent="0.35">
      <c r="A6" s="156" t="s">
        <v>139</v>
      </c>
      <c r="B6" s="156"/>
      <c r="F6" s="1" t="s">
        <v>57</v>
      </c>
      <c r="G6" s="1" t="s">
        <v>56</v>
      </c>
      <c r="H6" s="210" t="s">
        <v>55</v>
      </c>
      <c r="I6" s="1" t="s">
        <v>88</v>
      </c>
      <c r="J6" s="210" t="s">
        <v>102</v>
      </c>
      <c r="K6" s="1" t="s">
        <v>92</v>
      </c>
    </row>
    <row r="7" spans="1:16" x14ac:dyDescent="0.35">
      <c r="A7" s="160" t="s">
        <v>108</v>
      </c>
      <c r="B7" s="160" t="s">
        <v>134</v>
      </c>
      <c r="C7" s="160" t="s">
        <v>138</v>
      </c>
      <c r="D7" s="1"/>
      <c r="E7" s="1" t="s">
        <v>136</v>
      </c>
      <c r="F7" s="161">
        <v>771827</v>
      </c>
      <c r="G7" s="161">
        <v>959048</v>
      </c>
      <c r="H7" s="211">
        <v>1590154</v>
      </c>
      <c r="I7" s="161">
        <v>1402509</v>
      </c>
      <c r="J7" s="211">
        <v>647875</v>
      </c>
      <c r="K7" s="161">
        <v>807990</v>
      </c>
    </row>
    <row r="8" spans="1:16" x14ac:dyDescent="0.35">
      <c r="A8" s="6">
        <v>44761</v>
      </c>
      <c r="B8" s="15" t="s">
        <v>17</v>
      </c>
      <c r="C8" s="2">
        <f>+C3/E3</f>
        <v>-676.69821144148352</v>
      </c>
      <c r="D8" s="2"/>
      <c r="F8" s="22">
        <f t="shared" ref="F8:K8" si="2">+$C8*F3/F$2</f>
        <v>-8.504461039821605E-2</v>
      </c>
      <c r="G8" s="22">
        <f t="shared" si="2"/>
        <v>-1.622865473172784E-2</v>
      </c>
      <c r="H8" s="212">
        <f t="shared" si="2"/>
        <v>0</v>
      </c>
      <c r="I8" s="22">
        <f t="shared" si="2"/>
        <v>-2.0264629232712449E-2</v>
      </c>
      <c r="J8" s="212">
        <f t="shared" si="2"/>
        <v>0</v>
      </c>
      <c r="K8" s="162">
        <f t="shared" si="2"/>
        <v>-2.5125244549121283E-3</v>
      </c>
    </row>
    <row r="9" spans="1:16" x14ac:dyDescent="0.35">
      <c r="C9" s="2"/>
      <c r="D9" s="2"/>
      <c r="E9" s="2"/>
      <c r="F9" s="2"/>
      <c r="G9" s="2"/>
      <c r="H9" s="2"/>
      <c r="I9" s="2"/>
      <c r="J9" s="2"/>
      <c r="K9" s="2"/>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2E968-BA70-4164-9F45-C23A68A807B8}">
  <dimension ref="A1:E5420"/>
  <sheetViews>
    <sheetView workbookViewId="0">
      <pane ySplit="2" topLeftCell="A3" activePane="bottomLeft" state="frozen"/>
      <selection pane="bottomLeft" activeCell="A3" sqref="A3"/>
    </sheetView>
  </sheetViews>
  <sheetFormatPr defaultColWidth="9.1796875" defaultRowHeight="14.5" x14ac:dyDescent="0.35"/>
  <cols>
    <col min="1" max="1" width="10.453125" bestFit="1" customWidth="1"/>
    <col min="2" max="2" width="11.1796875" customWidth="1"/>
    <col min="3" max="3" width="36.7265625" bestFit="1" customWidth="1"/>
    <col min="4" max="4" width="9.453125" customWidth="1"/>
    <col min="5" max="5" width="11.54296875" customWidth="1"/>
  </cols>
  <sheetData>
    <row r="1" spans="1:5" x14ac:dyDescent="0.35">
      <c r="A1" s="1" t="s">
        <v>185</v>
      </c>
    </row>
    <row r="2" spans="1:5" ht="43.5" x14ac:dyDescent="0.35">
      <c r="A2" s="217" t="s">
        <v>184</v>
      </c>
      <c r="B2" s="216" t="s">
        <v>49</v>
      </c>
      <c r="C2" s="25" t="s">
        <v>58</v>
      </c>
      <c r="D2" s="217" t="s">
        <v>183</v>
      </c>
      <c r="E2" s="217" t="s">
        <v>182</v>
      </c>
    </row>
    <row r="3" spans="1:5" x14ac:dyDescent="0.35">
      <c r="A3" s="6">
        <v>44683</v>
      </c>
      <c r="B3" t="s">
        <v>42</v>
      </c>
      <c r="C3" t="s">
        <v>59</v>
      </c>
      <c r="D3" s="24">
        <v>44713</v>
      </c>
      <c r="E3">
        <v>202.5</v>
      </c>
    </row>
    <row r="4" spans="1:5" x14ac:dyDescent="0.35">
      <c r="A4" s="6">
        <v>44683</v>
      </c>
      <c r="B4" t="s">
        <v>42</v>
      </c>
      <c r="C4" t="s">
        <v>59</v>
      </c>
      <c r="D4" s="24">
        <v>44805</v>
      </c>
      <c r="E4">
        <v>171</v>
      </c>
    </row>
    <row r="5" spans="1:5" x14ac:dyDescent="0.35">
      <c r="A5" s="6">
        <v>44683</v>
      </c>
      <c r="B5" t="s">
        <v>42</v>
      </c>
      <c r="C5" t="s">
        <v>59</v>
      </c>
      <c r="D5" s="24">
        <v>44896</v>
      </c>
      <c r="E5">
        <v>124.33</v>
      </c>
    </row>
    <row r="6" spans="1:5" x14ac:dyDescent="0.35">
      <c r="A6" s="6">
        <v>44683</v>
      </c>
      <c r="B6" t="s">
        <v>42</v>
      </c>
      <c r="C6" t="s">
        <v>59</v>
      </c>
      <c r="D6" s="24">
        <v>44986</v>
      </c>
      <c r="E6">
        <v>138</v>
      </c>
    </row>
    <row r="7" spans="1:5" x14ac:dyDescent="0.35">
      <c r="A7" s="6">
        <v>44683</v>
      </c>
      <c r="B7" t="s">
        <v>42</v>
      </c>
      <c r="C7" t="s">
        <v>59</v>
      </c>
      <c r="D7" s="24">
        <v>45078</v>
      </c>
      <c r="E7">
        <v>136.16</v>
      </c>
    </row>
    <row r="8" spans="1:5" x14ac:dyDescent="0.35">
      <c r="A8" s="6">
        <v>44683</v>
      </c>
      <c r="B8" t="s">
        <v>42</v>
      </c>
      <c r="C8" t="s">
        <v>59</v>
      </c>
      <c r="D8" s="24">
        <v>45170</v>
      </c>
      <c r="E8">
        <v>130.5</v>
      </c>
    </row>
    <row r="9" spans="1:5" x14ac:dyDescent="0.35">
      <c r="A9" s="6">
        <v>44683</v>
      </c>
      <c r="B9" t="s">
        <v>42</v>
      </c>
      <c r="C9" t="s">
        <v>59</v>
      </c>
      <c r="D9" s="24">
        <v>45261</v>
      </c>
      <c r="E9">
        <v>96</v>
      </c>
    </row>
    <row r="10" spans="1:5" x14ac:dyDescent="0.35">
      <c r="A10" s="6">
        <v>44684</v>
      </c>
      <c r="B10" t="s">
        <v>42</v>
      </c>
      <c r="C10" t="s">
        <v>59</v>
      </c>
      <c r="D10" s="24">
        <v>44713</v>
      </c>
      <c r="E10">
        <v>205</v>
      </c>
    </row>
    <row r="11" spans="1:5" x14ac:dyDescent="0.35">
      <c r="A11" s="6">
        <v>44684</v>
      </c>
      <c r="B11" t="s">
        <v>42</v>
      </c>
      <c r="C11" t="s">
        <v>59</v>
      </c>
      <c r="D11" s="24">
        <v>44805</v>
      </c>
      <c r="E11">
        <v>168</v>
      </c>
    </row>
    <row r="12" spans="1:5" x14ac:dyDescent="0.35">
      <c r="A12" s="6">
        <v>44684</v>
      </c>
      <c r="B12" t="s">
        <v>42</v>
      </c>
      <c r="C12" t="s">
        <v>59</v>
      </c>
      <c r="D12" s="24">
        <v>44896</v>
      </c>
      <c r="E12">
        <v>124.33</v>
      </c>
    </row>
    <row r="13" spans="1:5" x14ac:dyDescent="0.35">
      <c r="A13" s="6">
        <v>44684</v>
      </c>
      <c r="B13" t="s">
        <v>42</v>
      </c>
      <c r="C13" t="s">
        <v>59</v>
      </c>
      <c r="D13" s="24">
        <v>44986</v>
      </c>
      <c r="E13">
        <v>139.5</v>
      </c>
    </row>
    <row r="14" spans="1:5" x14ac:dyDescent="0.35">
      <c r="A14" s="6">
        <v>44684</v>
      </c>
      <c r="B14" t="s">
        <v>42</v>
      </c>
      <c r="C14" t="s">
        <v>59</v>
      </c>
      <c r="D14" s="24">
        <v>45078</v>
      </c>
      <c r="E14">
        <v>138</v>
      </c>
    </row>
    <row r="15" spans="1:5" x14ac:dyDescent="0.35">
      <c r="A15" s="6">
        <v>44684</v>
      </c>
      <c r="B15" t="s">
        <v>42</v>
      </c>
      <c r="C15" t="s">
        <v>59</v>
      </c>
      <c r="D15" s="24">
        <v>45170</v>
      </c>
      <c r="E15">
        <v>131</v>
      </c>
    </row>
    <row r="16" spans="1:5" x14ac:dyDescent="0.35">
      <c r="A16" s="6">
        <v>44684</v>
      </c>
      <c r="B16" t="s">
        <v>42</v>
      </c>
      <c r="C16" t="s">
        <v>59</v>
      </c>
      <c r="D16" s="24">
        <v>45261</v>
      </c>
      <c r="E16">
        <v>96</v>
      </c>
    </row>
    <row r="17" spans="1:5" x14ac:dyDescent="0.35">
      <c r="A17" s="6">
        <v>44685</v>
      </c>
      <c r="B17" t="s">
        <v>42</v>
      </c>
      <c r="C17" t="s">
        <v>59</v>
      </c>
      <c r="D17" s="24">
        <v>44713</v>
      </c>
      <c r="E17">
        <v>221</v>
      </c>
    </row>
    <row r="18" spans="1:5" x14ac:dyDescent="0.35">
      <c r="A18" s="6">
        <v>44685</v>
      </c>
      <c r="B18" t="s">
        <v>42</v>
      </c>
      <c r="C18" t="s">
        <v>59</v>
      </c>
      <c r="D18" s="24">
        <v>44805</v>
      </c>
      <c r="E18">
        <v>174</v>
      </c>
    </row>
    <row r="19" spans="1:5" x14ac:dyDescent="0.35">
      <c r="A19" s="6">
        <v>44685</v>
      </c>
      <c r="B19" t="s">
        <v>42</v>
      </c>
      <c r="C19" t="s">
        <v>59</v>
      </c>
      <c r="D19" s="24">
        <v>44896</v>
      </c>
      <c r="E19">
        <v>128</v>
      </c>
    </row>
    <row r="20" spans="1:5" x14ac:dyDescent="0.35">
      <c r="A20" s="6">
        <v>44685</v>
      </c>
      <c r="B20" t="s">
        <v>42</v>
      </c>
      <c r="C20" t="s">
        <v>59</v>
      </c>
      <c r="D20" s="24">
        <v>44986</v>
      </c>
      <c r="E20">
        <v>141</v>
      </c>
    </row>
    <row r="21" spans="1:5" x14ac:dyDescent="0.35">
      <c r="A21" s="6">
        <v>44685</v>
      </c>
      <c r="B21" t="s">
        <v>42</v>
      </c>
      <c r="C21" t="s">
        <v>59</v>
      </c>
      <c r="D21" s="24">
        <v>45078</v>
      </c>
      <c r="E21">
        <v>139.62</v>
      </c>
    </row>
    <row r="22" spans="1:5" x14ac:dyDescent="0.35">
      <c r="A22" s="6">
        <v>44685</v>
      </c>
      <c r="B22" t="s">
        <v>42</v>
      </c>
      <c r="C22" t="s">
        <v>59</v>
      </c>
      <c r="D22" s="24">
        <v>45170</v>
      </c>
      <c r="E22">
        <v>132</v>
      </c>
    </row>
    <row r="23" spans="1:5" x14ac:dyDescent="0.35">
      <c r="A23" s="6">
        <v>44685</v>
      </c>
      <c r="B23" t="s">
        <v>42</v>
      </c>
      <c r="C23" t="s">
        <v>59</v>
      </c>
      <c r="D23" s="24">
        <v>45261</v>
      </c>
      <c r="E23">
        <v>97.5</v>
      </c>
    </row>
    <row r="24" spans="1:5" x14ac:dyDescent="0.35">
      <c r="A24" s="6">
        <v>44686</v>
      </c>
      <c r="B24" t="s">
        <v>42</v>
      </c>
      <c r="C24" t="s">
        <v>59</v>
      </c>
      <c r="D24" s="24">
        <v>44713</v>
      </c>
      <c r="E24">
        <v>225</v>
      </c>
    </row>
    <row r="25" spans="1:5" x14ac:dyDescent="0.35">
      <c r="A25" s="6">
        <v>44686</v>
      </c>
      <c r="B25" t="s">
        <v>42</v>
      </c>
      <c r="C25" t="s">
        <v>59</v>
      </c>
      <c r="D25" s="24">
        <v>44805</v>
      </c>
      <c r="E25">
        <v>176</v>
      </c>
    </row>
    <row r="26" spans="1:5" x14ac:dyDescent="0.35">
      <c r="A26" s="6">
        <v>44686</v>
      </c>
      <c r="B26" t="s">
        <v>42</v>
      </c>
      <c r="C26" t="s">
        <v>59</v>
      </c>
      <c r="D26" s="24">
        <v>44896</v>
      </c>
      <c r="E26">
        <v>128.25</v>
      </c>
    </row>
    <row r="27" spans="1:5" x14ac:dyDescent="0.35">
      <c r="A27" s="6">
        <v>44686</v>
      </c>
      <c r="B27" t="s">
        <v>42</v>
      </c>
      <c r="C27" t="s">
        <v>59</v>
      </c>
      <c r="D27" s="24">
        <v>44986</v>
      </c>
      <c r="E27">
        <v>139.5</v>
      </c>
    </row>
    <row r="28" spans="1:5" x14ac:dyDescent="0.35">
      <c r="A28" s="6">
        <v>44686</v>
      </c>
      <c r="B28" t="s">
        <v>42</v>
      </c>
      <c r="C28" t="s">
        <v>59</v>
      </c>
      <c r="D28" s="24">
        <v>45078</v>
      </c>
      <c r="E28">
        <v>138.33000000000001</v>
      </c>
    </row>
    <row r="29" spans="1:5" x14ac:dyDescent="0.35">
      <c r="A29" s="6">
        <v>44686</v>
      </c>
      <c r="B29" t="s">
        <v>42</v>
      </c>
      <c r="C29" t="s">
        <v>59</v>
      </c>
      <c r="D29" s="24">
        <v>45170</v>
      </c>
      <c r="E29">
        <v>130</v>
      </c>
    </row>
    <row r="30" spans="1:5" x14ac:dyDescent="0.35">
      <c r="A30" s="6">
        <v>44686</v>
      </c>
      <c r="B30" t="s">
        <v>42</v>
      </c>
      <c r="C30" t="s">
        <v>59</v>
      </c>
      <c r="D30" s="24">
        <v>45261</v>
      </c>
      <c r="E30">
        <v>95.75</v>
      </c>
    </row>
    <row r="31" spans="1:5" x14ac:dyDescent="0.35">
      <c r="A31" s="6">
        <v>44687</v>
      </c>
      <c r="B31" t="s">
        <v>42</v>
      </c>
      <c r="C31" t="s">
        <v>59</v>
      </c>
      <c r="D31" s="24">
        <v>44713</v>
      </c>
      <c r="E31">
        <v>217.63</v>
      </c>
    </row>
    <row r="32" spans="1:5" x14ac:dyDescent="0.35">
      <c r="A32" s="6">
        <v>44687</v>
      </c>
      <c r="B32" t="s">
        <v>42</v>
      </c>
      <c r="C32" t="s">
        <v>59</v>
      </c>
      <c r="D32" s="24">
        <v>44805</v>
      </c>
      <c r="E32">
        <v>172.5</v>
      </c>
    </row>
    <row r="33" spans="1:5" x14ac:dyDescent="0.35">
      <c r="A33" s="6">
        <v>44687</v>
      </c>
      <c r="B33" t="s">
        <v>42</v>
      </c>
      <c r="C33" t="s">
        <v>59</v>
      </c>
      <c r="D33" s="24">
        <v>44896</v>
      </c>
      <c r="E33">
        <v>125</v>
      </c>
    </row>
    <row r="34" spans="1:5" x14ac:dyDescent="0.35">
      <c r="A34" s="6">
        <v>44687</v>
      </c>
      <c r="B34" t="s">
        <v>42</v>
      </c>
      <c r="C34" t="s">
        <v>59</v>
      </c>
      <c r="D34" s="24">
        <v>44986</v>
      </c>
      <c r="E34">
        <v>136.41</v>
      </c>
    </row>
    <row r="35" spans="1:5" x14ac:dyDescent="0.35">
      <c r="A35" s="6">
        <v>44687</v>
      </c>
      <c r="B35" t="s">
        <v>42</v>
      </c>
      <c r="C35" t="s">
        <v>59</v>
      </c>
      <c r="D35" s="24">
        <v>45078</v>
      </c>
      <c r="E35">
        <v>136</v>
      </c>
    </row>
    <row r="36" spans="1:5" x14ac:dyDescent="0.35">
      <c r="A36" s="6">
        <v>44687</v>
      </c>
      <c r="B36" t="s">
        <v>42</v>
      </c>
      <c r="C36" t="s">
        <v>59</v>
      </c>
      <c r="D36" s="24">
        <v>45170</v>
      </c>
      <c r="E36">
        <v>127.12</v>
      </c>
    </row>
    <row r="37" spans="1:5" x14ac:dyDescent="0.35">
      <c r="A37" s="6">
        <v>44687</v>
      </c>
      <c r="B37" t="s">
        <v>42</v>
      </c>
      <c r="C37" t="s">
        <v>59</v>
      </c>
      <c r="D37" s="24">
        <v>45261</v>
      </c>
      <c r="E37">
        <v>93.62</v>
      </c>
    </row>
    <row r="38" spans="1:5" x14ac:dyDescent="0.35">
      <c r="A38" s="6">
        <v>44690</v>
      </c>
      <c r="B38" t="s">
        <v>42</v>
      </c>
      <c r="C38" t="s">
        <v>59</v>
      </c>
      <c r="D38" s="24">
        <v>44713</v>
      </c>
      <c r="E38">
        <v>223</v>
      </c>
    </row>
    <row r="39" spans="1:5" x14ac:dyDescent="0.35">
      <c r="A39" s="6">
        <v>44690</v>
      </c>
      <c r="B39" t="s">
        <v>42</v>
      </c>
      <c r="C39" t="s">
        <v>59</v>
      </c>
      <c r="D39" s="24">
        <v>44805</v>
      </c>
      <c r="E39">
        <v>177.25</v>
      </c>
    </row>
    <row r="40" spans="1:5" x14ac:dyDescent="0.35">
      <c r="A40" s="6">
        <v>44690</v>
      </c>
      <c r="B40" t="s">
        <v>42</v>
      </c>
      <c r="C40" t="s">
        <v>59</v>
      </c>
      <c r="D40" s="24">
        <v>44896</v>
      </c>
      <c r="E40">
        <v>127</v>
      </c>
    </row>
    <row r="41" spans="1:5" x14ac:dyDescent="0.35">
      <c r="A41" s="6">
        <v>44690</v>
      </c>
      <c r="B41" t="s">
        <v>42</v>
      </c>
      <c r="C41" t="s">
        <v>59</v>
      </c>
      <c r="D41" s="24">
        <v>44986</v>
      </c>
      <c r="E41">
        <v>138</v>
      </c>
    </row>
    <row r="42" spans="1:5" x14ac:dyDescent="0.35">
      <c r="A42" s="6">
        <v>44690</v>
      </c>
      <c r="B42" t="s">
        <v>42</v>
      </c>
      <c r="C42" t="s">
        <v>59</v>
      </c>
      <c r="D42" s="24">
        <v>45078</v>
      </c>
      <c r="E42">
        <v>139</v>
      </c>
    </row>
    <row r="43" spans="1:5" x14ac:dyDescent="0.35">
      <c r="A43" s="6">
        <v>44690</v>
      </c>
      <c r="B43" t="s">
        <v>42</v>
      </c>
      <c r="C43" t="s">
        <v>59</v>
      </c>
      <c r="D43" s="24">
        <v>45170</v>
      </c>
      <c r="E43">
        <v>129.75</v>
      </c>
    </row>
    <row r="44" spans="1:5" x14ac:dyDescent="0.35">
      <c r="A44" s="6">
        <v>44690</v>
      </c>
      <c r="B44" t="s">
        <v>42</v>
      </c>
      <c r="C44" t="s">
        <v>59</v>
      </c>
      <c r="D44" s="24">
        <v>45261</v>
      </c>
      <c r="E44">
        <v>94.25</v>
      </c>
    </row>
    <row r="45" spans="1:5" x14ac:dyDescent="0.35">
      <c r="A45" s="6">
        <v>44691</v>
      </c>
      <c r="B45" t="s">
        <v>42</v>
      </c>
      <c r="C45" t="s">
        <v>59</v>
      </c>
      <c r="D45" s="24">
        <v>44713</v>
      </c>
      <c r="E45">
        <v>225.5</v>
      </c>
    </row>
    <row r="46" spans="1:5" x14ac:dyDescent="0.35">
      <c r="A46" s="6">
        <v>44691</v>
      </c>
      <c r="B46" t="s">
        <v>42</v>
      </c>
      <c r="C46" t="s">
        <v>59</v>
      </c>
      <c r="D46" s="24">
        <v>44805</v>
      </c>
      <c r="E46">
        <v>178.75</v>
      </c>
    </row>
    <row r="47" spans="1:5" x14ac:dyDescent="0.35">
      <c r="A47" s="6">
        <v>44691</v>
      </c>
      <c r="B47" t="s">
        <v>42</v>
      </c>
      <c r="C47" t="s">
        <v>59</v>
      </c>
      <c r="D47" s="24">
        <v>44896</v>
      </c>
      <c r="E47">
        <v>128</v>
      </c>
    </row>
    <row r="48" spans="1:5" x14ac:dyDescent="0.35">
      <c r="A48" s="6">
        <v>44691</v>
      </c>
      <c r="B48" t="s">
        <v>42</v>
      </c>
      <c r="C48" t="s">
        <v>59</v>
      </c>
      <c r="D48" s="24">
        <v>44986</v>
      </c>
      <c r="E48">
        <v>138.75</v>
      </c>
    </row>
    <row r="49" spans="1:5" x14ac:dyDescent="0.35">
      <c r="A49" s="6">
        <v>44691</v>
      </c>
      <c r="B49" t="s">
        <v>42</v>
      </c>
      <c r="C49" t="s">
        <v>59</v>
      </c>
      <c r="D49" s="24">
        <v>45078</v>
      </c>
      <c r="E49">
        <v>139.5</v>
      </c>
    </row>
    <row r="50" spans="1:5" x14ac:dyDescent="0.35">
      <c r="A50" s="6">
        <v>44691</v>
      </c>
      <c r="B50" t="s">
        <v>42</v>
      </c>
      <c r="C50" t="s">
        <v>59</v>
      </c>
      <c r="D50" s="24">
        <v>45170</v>
      </c>
      <c r="E50">
        <v>130</v>
      </c>
    </row>
    <row r="51" spans="1:5" x14ac:dyDescent="0.35">
      <c r="A51" s="6">
        <v>44691</v>
      </c>
      <c r="B51" t="s">
        <v>42</v>
      </c>
      <c r="C51" t="s">
        <v>59</v>
      </c>
      <c r="D51" s="24">
        <v>45261</v>
      </c>
      <c r="E51">
        <v>95.38</v>
      </c>
    </row>
    <row r="52" spans="1:5" x14ac:dyDescent="0.35">
      <c r="A52" s="6">
        <v>44692</v>
      </c>
      <c r="B52" t="s">
        <v>42</v>
      </c>
      <c r="C52" t="s">
        <v>59</v>
      </c>
      <c r="D52" s="24">
        <v>44713</v>
      </c>
      <c r="E52">
        <v>227</v>
      </c>
    </row>
    <row r="53" spans="1:5" x14ac:dyDescent="0.35">
      <c r="A53" s="6">
        <v>44692</v>
      </c>
      <c r="B53" t="s">
        <v>42</v>
      </c>
      <c r="C53" t="s">
        <v>59</v>
      </c>
      <c r="D53" s="24">
        <v>44805</v>
      </c>
      <c r="E53">
        <v>175.75</v>
      </c>
    </row>
    <row r="54" spans="1:5" x14ac:dyDescent="0.35">
      <c r="A54" s="6">
        <v>44692</v>
      </c>
      <c r="B54" t="s">
        <v>42</v>
      </c>
      <c r="C54" t="s">
        <v>59</v>
      </c>
      <c r="D54" s="24">
        <v>44896</v>
      </c>
      <c r="E54">
        <v>126.75</v>
      </c>
    </row>
    <row r="55" spans="1:5" x14ac:dyDescent="0.35">
      <c r="A55" s="6">
        <v>44692</v>
      </c>
      <c r="B55" t="s">
        <v>42</v>
      </c>
      <c r="C55" t="s">
        <v>59</v>
      </c>
      <c r="D55" s="24">
        <v>44986</v>
      </c>
      <c r="E55">
        <v>134</v>
      </c>
    </row>
    <row r="56" spans="1:5" x14ac:dyDescent="0.35">
      <c r="A56" s="6">
        <v>44692</v>
      </c>
      <c r="B56" t="s">
        <v>42</v>
      </c>
      <c r="C56" t="s">
        <v>59</v>
      </c>
      <c r="D56" s="24">
        <v>45078</v>
      </c>
      <c r="E56">
        <v>136.25</v>
      </c>
    </row>
    <row r="57" spans="1:5" x14ac:dyDescent="0.35">
      <c r="A57" s="6">
        <v>44692</v>
      </c>
      <c r="B57" t="s">
        <v>42</v>
      </c>
      <c r="C57" t="s">
        <v>59</v>
      </c>
      <c r="D57" s="24">
        <v>45170</v>
      </c>
      <c r="E57">
        <v>127</v>
      </c>
    </row>
    <row r="58" spans="1:5" x14ac:dyDescent="0.35">
      <c r="A58" s="6">
        <v>44692</v>
      </c>
      <c r="B58" t="s">
        <v>42</v>
      </c>
      <c r="C58" t="s">
        <v>59</v>
      </c>
      <c r="D58" s="24">
        <v>45261</v>
      </c>
      <c r="E58">
        <v>93</v>
      </c>
    </row>
    <row r="59" spans="1:5" x14ac:dyDescent="0.35">
      <c r="A59" s="6">
        <v>44693</v>
      </c>
      <c r="B59" t="s">
        <v>42</v>
      </c>
      <c r="C59" t="s">
        <v>59</v>
      </c>
      <c r="D59" s="24">
        <v>44713</v>
      </c>
      <c r="E59">
        <v>231</v>
      </c>
    </row>
    <row r="60" spans="1:5" x14ac:dyDescent="0.35">
      <c r="A60" s="6">
        <v>44693</v>
      </c>
      <c r="B60" t="s">
        <v>42</v>
      </c>
      <c r="C60" t="s">
        <v>59</v>
      </c>
      <c r="D60" s="24">
        <v>44805</v>
      </c>
      <c r="E60">
        <v>178.25</v>
      </c>
    </row>
    <row r="61" spans="1:5" x14ac:dyDescent="0.35">
      <c r="A61" s="6">
        <v>44693</v>
      </c>
      <c r="B61" t="s">
        <v>42</v>
      </c>
      <c r="C61" t="s">
        <v>59</v>
      </c>
      <c r="D61" s="24">
        <v>44896</v>
      </c>
      <c r="E61">
        <v>130</v>
      </c>
    </row>
    <row r="62" spans="1:5" x14ac:dyDescent="0.35">
      <c r="A62" s="6">
        <v>44693</v>
      </c>
      <c r="B62" t="s">
        <v>42</v>
      </c>
      <c r="C62" t="s">
        <v>59</v>
      </c>
      <c r="D62" s="24">
        <v>44986</v>
      </c>
      <c r="E62">
        <v>137</v>
      </c>
    </row>
    <row r="63" spans="1:5" x14ac:dyDescent="0.35">
      <c r="A63" s="6">
        <v>44693</v>
      </c>
      <c r="B63" t="s">
        <v>42</v>
      </c>
      <c r="C63" t="s">
        <v>59</v>
      </c>
      <c r="D63" s="24">
        <v>45078</v>
      </c>
      <c r="E63">
        <v>138</v>
      </c>
    </row>
    <row r="64" spans="1:5" x14ac:dyDescent="0.35">
      <c r="A64" s="6">
        <v>44693</v>
      </c>
      <c r="B64" t="s">
        <v>42</v>
      </c>
      <c r="C64" t="s">
        <v>59</v>
      </c>
      <c r="D64" s="24">
        <v>45170</v>
      </c>
      <c r="E64">
        <v>127</v>
      </c>
    </row>
    <row r="65" spans="1:5" x14ac:dyDescent="0.35">
      <c r="A65" s="6">
        <v>44693</v>
      </c>
      <c r="B65" t="s">
        <v>42</v>
      </c>
      <c r="C65" t="s">
        <v>59</v>
      </c>
      <c r="D65" s="24">
        <v>45261</v>
      </c>
      <c r="E65">
        <v>93.25</v>
      </c>
    </row>
    <row r="66" spans="1:5" x14ac:dyDescent="0.35">
      <c r="A66" s="6">
        <v>44694</v>
      </c>
      <c r="B66" t="s">
        <v>42</v>
      </c>
      <c r="C66" t="s">
        <v>59</v>
      </c>
      <c r="D66" s="24">
        <v>44713</v>
      </c>
      <c r="E66">
        <v>231</v>
      </c>
    </row>
    <row r="67" spans="1:5" x14ac:dyDescent="0.35">
      <c r="A67" s="6">
        <v>44694</v>
      </c>
      <c r="B67" t="s">
        <v>42</v>
      </c>
      <c r="C67" t="s">
        <v>59</v>
      </c>
      <c r="D67" s="24">
        <v>44805</v>
      </c>
      <c r="E67">
        <v>179</v>
      </c>
    </row>
    <row r="68" spans="1:5" x14ac:dyDescent="0.35">
      <c r="A68" s="6">
        <v>44694</v>
      </c>
      <c r="B68" t="s">
        <v>42</v>
      </c>
      <c r="C68" t="s">
        <v>59</v>
      </c>
      <c r="D68" s="24">
        <v>44896</v>
      </c>
      <c r="E68">
        <v>130</v>
      </c>
    </row>
    <row r="69" spans="1:5" x14ac:dyDescent="0.35">
      <c r="A69" s="6">
        <v>44694</v>
      </c>
      <c r="B69" t="s">
        <v>42</v>
      </c>
      <c r="C69" t="s">
        <v>59</v>
      </c>
      <c r="D69" s="24">
        <v>44986</v>
      </c>
      <c r="E69">
        <v>138.75</v>
      </c>
    </row>
    <row r="70" spans="1:5" x14ac:dyDescent="0.35">
      <c r="A70" s="6">
        <v>44694</v>
      </c>
      <c r="B70" t="s">
        <v>42</v>
      </c>
      <c r="C70" t="s">
        <v>59</v>
      </c>
      <c r="D70" s="24">
        <v>45078</v>
      </c>
      <c r="E70">
        <v>138</v>
      </c>
    </row>
    <row r="71" spans="1:5" x14ac:dyDescent="0.35">
      <c r="A71" s="6">
        <v>44694</v>
      </c>
      <c r="B71" t="s">
        <v>42</v>
      </c>
      <c r="C71" t="s">
        <v>59</v>
      </c>
      <c r="D71" s="24">
        <v>45170</v>
      </c>
      <c r="E71">
        <v>127</v>
      </c>
    </row>
    <row r="72" spans="1:5" x14ac:dyDescent="0.35">
      <c r="A72" s="6">
        <v>44694</v>
      </c>
      <c r="B72" t="s">
        <v>42</v>
      </c>
      <c r="C72" t="s">
        <v>59</v>
      </c>
      <c r="D72" s="24">
        <v>45261</v>
      </c>
      <c r="E72">
        <v>93.24</v>
      </c>
    </row>
    <row r="73" spans="1:5" x14ac:dyDescent="0.35">
      <c r="A73" s="6">
        <v>44697</v>
      </c>
      <c r="B73" t="s">
        <v>42</v>
      </c>
      <c r="C73" t="s">
        <v>59</v>
      </c>
      <c r="D73" s="24">
        <v>44713</v>
      </c>
      <c r="E73">
        <v>235</v>
      </c>
    </row>
    <row r="74" spans="1:5" x14ac:dyDescent="0.35">
      <c r="A74" s="6">
        <v>44697</v>
      </c>
      <c r="B74" t="s">
        <v>42</v>
      </c>
      <c r="C74" t="s">
        <v>59</v>
      </c>
      <c r="D74" s="24">
        <v>44805</v>
      </c>
      <c r="E74">
        <v>187</v>
      </c>
    </row>
    <row r="75" spans="1:5" x14ac:dyDescent="0.35">
      <c r="A75" s="6">
        <v>44697</v>
      </c>
      <c r="B75" t="s">
        <v>42</v>
      </c>
      <c r="C75" t="s">
        <v>59</v>
      </c>
      <c r="D75" s="24">
        <v>44896</v>
      </c>
      <c r="E75">
        <v>134.15</v>
      </c>
    </row>
    <row r="76" spans="1:5" x14ac:dyDescent="0.35">
      <c r="A76" s="6">
        <v>44697</v>
      </c>
      <c r="B76" t="s">
        <v>42</v>
      </c>
      <c r="C76" t="s">
        <v>59</v>
      </c>
      <c r="D76" s="24">
        <v>44986</v>
      </c>
      <c r="E76">
        <v>143.44999999999999</v>
      </c>
    </row>
    <row r="77" spans="1:5" x14ac:dyDescent="0.35">
      <c r="A77" s="6">
        <v>44697</v>
      </c>
      <c r="B77" t="s">
        <v>42</v>
      </c>
      <c r="C77" t="s">
        <v>59</v>
      </c>
      <c r="D77" s="24">
        <v>45078</v>
      </c>
      <c r="E77">
        <v>142.5</v>
      </c>
    </row>
    <row r="78" spans="1:5" x14ac:dyDescent="0.35">
      <c r="A78" s="6">
        <v>44697</v>
      </c>
      <c r="B78" t="s">
        <v>42</v>
      </c>
      <c r="C78" t="s">
        <v>59</v>
      </c>
      <c r="D78" s="24">
        <v>45170</v>
      </c>
      <c r="E78">
        <v>130.97999999999999</v>
      </c>
    </row>
    <row r="79" spans="1:5" x14ac:dyDescent="0.35">
      <c r="A79" s="6">
        <v>44697</v>
      </c>
      <c r="B79" t="s">
        <v>42</v>
      </c>
      <c r="C79" t="s">
        <v>59</v>
      </c>
      <c r="D79" s="24">
        <v>45261</v>
      </c>
      <c r="E79">
        <v>95.56</v>
      </c>
    </row>
    <row r="80" spans="1:5" x14ac:dyDescent="0.35">
      <c r="A80" s="6">
        <v>44698</v>
      </c>
      <c r="B80" t="s">
        <v>42</v>
      </c>
      <c r="C80" t="s">
        <v>59</v>
      </c>
      <c r="D80" s="24">
        <v>44713</v>
      </c>
      <c r="E80">
        <v>235</v>
      </c>
    </row>
    <row r="81" spans="1:5" x14ac:dyDescent="0.35">
      <c r="A81" s="6">
        <v>44698</v>
      </c>
      <c r="B81" t="s">
        <v>42</v>
      </c>
      <c r="C81" t="s">
        <v>59</v>
      </c>
      <c r="D81" s="24">
        <v>44805</v>
      </c>
      <c r="E81">
        <v>201</v>
      </c>
    </row>
    <row r="82" spans="1:5" x14ac:dyDescent="0.35">
      <c r="A82" s="6">
        <v>44698</v>
      </c>
      <c r="B82" t="s">
        <v>42</v>
      </c>
      <c r="C82" t="s">
        <v>59</v>
      </c>
      <c r="D82" s="24">
        <v>44896</v>
      </c>
      <c r="E82">
        <v>142</v>
      </c>
    </row>
    <row r="83" spans="1:5" x14ac:dyDescent="0.35">
      <c r="A83" s="6">
        <v>44698</v>
      </c>
      <c r="B83" t="s">
        <v>42</v>
      </c>
      <c r="C83" t="s">
        <v>59</v>
      </c>
      <c r="D83" s="24">
        <v>44986</v>
      </c>
      <c r="E83">
        <v>150.77000000000001</v>
      </c>
    </row>
    <row r="84" spans="1:5" x14ac:dyDescent="0.35">
      <c r="A84" s="6">
        <v>44698</v>
      </c>
      <c r="B84" t="s">
        <v>42</v>
      </c>
      <c r="C84" t="s">
        <v>59</v>
      </c>
      <c r="D84" s="24">
        <v>45078</v>
      </c>
      <c r="E84">
        <v>149.77000000000001</v>
      </c>
    </row>
    <row r="85" spans="1:5" x14ac:dyDescent="0.35">
      <c r="A85" s="6">
        <v>44698</v>
      </c>
      <c r="B85" t="s">
        <v>42</v>
      </c>
      <c r="C85" t="s">
        <v>59</v>
      </c>
      <c r="D85" s="24">
        <v>45170</v>
      </c>
      <c r="E85">
        <v>136.74</v>
      </c>
    </row>
    <row r="86" spans="1:5" x14ac:dyDescent="0.35">
      <c r="A86" s="6">
        <v>44698</v>
      </c>
      <c r="B86" t="s">
        <v>42</v>
      </c>
      <c r="C86" t="s">
        <v>59</v>
      </c>
      <c r="D86" s="24">
        <v>45261</v>
      </c>
      <c r="E86">
        <v>99.25</v>
      </c>
    </row>
    <row r="87" spans="1:5" x14ac:dyDescent="0.35">
      <c r="A87" s="6">
        <v>44699</v>
      </c>
      <c r="B87" t="s">
        <v>42</v>
      </c>
      <c r="C87" t="s">
        <v>59</v>
      </c>
      <c r="D87" s="24">
        <v>44713</v>
      </c>
      <c r="E87">
        <v>235</v>
      </c>
    </row>
    <row r="88" spans="1:5" x14ac:dyDescent="0.35">
      <c r="A88" s="6">
        <v>44699</v>
      </c>
      <c r="B88" t="s">
        <v>42</v>
      </c>
      <c r="C88" t="s">
        <v>59</v>
      </c>
      <c r="D88" s="24">
        <v>44805</v>
      </c>
      <c r="E88">
        <v>203</v>
      </c>
    </row>
    <row r="89" spans="1:5" x14ac:dyDescent="0.35">
      <c r="A89" s="6">
        <v>44699</v>
      </c>
      <c r="B89" t="s">
        <v>42</v>
      </c>
      <c r="C89" t="s">
        <v>59</v>
      </c>
      <c r="D89" s="24">
        <v>44896</v>
      </c>
      <c r="E89">
        <v>144</v>
      </c>
    </row>
    <row r="90" spans="1:5" x14ac:dyDescent="0.35">
      <c r="A90" s="6">
        <v>44699</v>
      </c>
      <c r="B90" t="s">
        <v>42</v>
      </c>
      <c r="C90" t="s">
        <v>59</v>
      </c>
      <c r="D90" s="24">
        <v>44986</v>
      </c>
      <c r="E90">
        <v>153.02000000000001</v>
      </c>
    </row>
    <row r="91" spans="1:5" x14ac:dyDescent="0.35">
      <c r="A91" s="6">
        <v>44699</v>
      </c>
      <c r="B91" t="s">
        <v>42</v>
      </c>
      <c r="C91" t="s">
        <v>59</v>
      </c>
      <c r="D91" s="24">
        <v>45078</v>
      </c>
      <c r="E91">
        <v>153</v>
      </c>
    </row>
    <row r="92" spans="1:5" x14ac:dyDescent="0.35">
      <c r="A92" s="6">
        <v>44699</v>
      </c>
      <c r="B92" t="s">
        <v>42</v>
      </c>
      <c r="C92" t="s">
        <v>59</v>
      </c>
      <c r="D92" s="24">
        <v>45170</v>
      </c>
      <c r="E92">
        <v>139.65</v>
      </c>
    </row>
    <row r="93" spans="1:5" x14ac:dyDescent="0.35">
      <c r="A93" s="6">
        <v>44699</v>
      </c>
      <c r="B93" t="s">
        <v>42</v>
      </c>
      <c r="C93" t="s">
        <v>59</v>
      </c>
      <c r="D93" s="24">
        <v>45261</v>
      </c>
      <c r="E93">
        <v>100.71</v>
      </c>
    </row>
    <row r="94" spans="1:5" x14ac:dyDescent="0.35">
      <c r="A94" s="6">
        <v>44700</v>
      </c>
      <c r="B94" t="s">
        <v>42</v>
      </c>
      <c r="C94" t="s">
        <v>59</v>
      </c>
      <c r="D94" s="24">
        <v>44713</v>
      </c>
      <c r="E94">
        <v>241.5</v>
      </c>
    </row>
    <row r="95" spans="1:5" x14ac:dyDescent="0.35">
      <c r="A95" s="6">
        <v>44700</v>
      </c>
      <c r="B95" t="s">
        <v>42</v>
      </c>
      <c r="C95" t="s">
        <v>59</v>
      </c>
      <c r="D95" s="24">
        <v>44805</v>
      </c>
      <c r="E95">
        <v>214.5</v>
      </c>
    </row>
    <row r="96" spans="1:5" x14ac:dyDescent="0.35">
      <c r="A96" s="6">
        <v>44700</v>
      </c>
      <c r="B96" t="s">
        <v>42</v>
      </c>
      <c r="C96" t="s">
        <v>59</v>
      </c>
      <c r="D96" s="24">
        <v>44896</v>
      </c>
      <c r="E96">
        <v>151.25</v>
      </c>
    </row>
    <row r="97" spans="1:5" x14ac:dyDescent="0.35">
      <c r="A97" s="6">
        <v>44700</v>
      </c>
      <c r="B97" t="s">
        <v>42</v>
      </c>
      <c r="C97" t="s">
        <v>59</v>
      </c>
      <c r="D97" s="24">
        <v>44986</v>
      </c>
      <c r="E97">
        <v>159</v>
      </c>
    </row>
    <row r="98" spans="1:5" x14ac:dyDescent="0.35">
      <c r="A98" s="6">
        <v>44700</v>
      </c>
      <c r="B98" t="s">
        <v>42</v>
      </c>
      <c r="C98" t="s">
        <v>59</v>
      </c>
      <c r="D98" s="24">
        <v>45078</v>
      </c>
      <c r="E98">
        <v>159.25</v>
      </c>
    </row>
    <row r="99" spans="1:5" x14ac:dyDescent="0.35">
      <c r="A99" s="6">
        <v>44700</v>
      </c>
      <c r="B99" t="s">
        <v>42</v>
      </c>
      <c r="C99" t="s">
        <v>59</v>
      </c>
      <c r="D99" s="24">
        <v>45170</v>
      </c>
      <c r="E99">
        <v>144.97</v>
      </c>
    </row>
    <row r="100" spans="1:5" x14ac:dyDescent="0.35">
      <c r="A100" s="6">
        <v>44700</v>
      </c>
      <c r="B100" t="s">
        <v>42</v>
      </c>
      <c r="C100" t="s">
        <v>59</v>
      </c>
      <c r="D100" s="24">
        <v>45261</v>
      </c>
      <c r="E100">
        <v>103.23</v>
      </c>
    </row>
    <row r="101" spans="1:5" x14ac:dyDescent="0.35">
      <c r="A101" s="6">
        <v>44701</v>
      </c>
      <c r="B101" t="s">
        <v>42</v>
      </c>
      <c r="C101" t="s">
        <v>59</v>
      </c>
      <c r="D101" s="24">
        <v>44713</v>
      </c>
      <c r="E101">
        <v>242</v>
      </c>
    </row>
    <row r="102" spans="1:5" x14ac:dyDescent="0.35">
      <c r="A102" s="6">
        <v>44701</v>
      </c>
      <c r="B102" t="s">
        <v>42</v>
      </c>
      <c r="C102" t="s">
        <v>59</v>
      </c>
      <c r="D102" s="24">
        <v>44805</v>
      </c>
      <c r="E102">
        <v>235.69</v>
      </c>
    </row>
    <row r="103" spans="1:5" x14ac:dyDescent="0.35">
      <c r="A103" s="6">
        <v>44701</v>
      </c>
      <c r="B103" t="s">
        <v>42</v>
      </c>
      <c r="C103" t="s">
        <v>59</v>
      </c>
      <c r="D103" s="24">
        <v>44896</v>
      </c>
      <c r="E103">
        <v>170</v>
      </c>
    </row>
    <row r="104" spans="1:5" x14ac:dyDescent="0.35">
      <c r="A104" s="6">
        <v>44701</v>
      </c>
      <c r="B104" t="s">
        <v>42</v>
      </c>
      <c r="C104" t="s">
        <v>59</v>
      </c>
      <c r="D104" s="24">
        <v>44986</v>
      </c>
      <c r="E104">
        <v>174.71</v>
      </c>
    </row>
    <row r="105" spans="1:5" x14ac:dyDescent="0.35">
      <c r="A105" s="6">
        <v>44701</v>
      </c>
      <c r="B105" t="s">
        <v>42</v>
      </c>
      <c r="C105" t="s">
        <v>59</v>
      </c>
      <c r="D105" s="24">
        <v>45078</v>
      </c>
      <c r="E105">
        <v>170</v>
      </c>
    </row>
    <row r="106" spans="1:5" x14ac:dyDescent="0.35">
      <c r="A106" s="6">
        <v>44701</v>
      </c>
      <c r="B106" t="s">
        <v>42</v>
      </c>
      <c r="C106" t="s">
        <v>59</v>
      </c>
      <c r="D106" s="24">
        <v>45170</v>
      </c>
      <c r="E106">
        <v>153</v>
      </c>
    </row>
    <row r="107" spans="1:5" x14ac:dyDescent="0.35">
      <c r="A107" s="6">
        <v>44701</v>
      </c>
      <c r="B107" t="s">
        <v>42</v>
      </c>
      <c r="C107" t="s">
        <v>59</v>
      </c>
      <c r="D107" s="24">
        <v>45261</v>
      </c>
      <c r="E107">
        <v>107.5</v>
      </c>
    </row>
    <row r="108" spans="1:5" x14ac:dyDescent="0.35">
      <c r="A108" s="6">
        <v>44704</v>
      </c>
      <c r="B108" t="s">
        <v>42</v>
      </c>
      <c r="C108" t="s">
        <v>59</v>
      </c>
      <c r="D108" s="24">
        <v>44713</v>
      </c>
      <c r="E108">
        <v>245.25</v>
      </c>
    </row>
    <row r="109" spans="1:5" x14ac:dyDescent="0.35">
      <c r="A109" s="6">
        <v>44704</v>
      </c>
      <c r="B109" t="s">
        <v>42</v>
      </c>
      <c r="C109" t="s">
        <v>59</v>
      </c>
      <c r="D109" s="24">
        <v>44805</v>
      </c>
      <c r="E109">
        <v>250</v>
      </c>
    </row>
    <row r="110" spans="1:5" x14ac:dyDescent="0.35">
      <c r="A110" s="6">
        <v>44704</v>
      </c>
      <c r="B110" t="s">
        <v>42</v>
      </c>
      <c r="C110" t="s">
        <v>59</v>
      </c>
      <c r="D110" s="24">
        <v>44896</v>
      </c>
      <c r="E110">
        <v>187.88</v>
      </c>
    </row>
    <row r="111" spans="1:5" x14ac:dyDescent="0.35">
      <c r="A111" s="6">
        <v>44704</v>
      </c>
      <c r="B111" t="s">
        <v>42</v>
      </c>
      <c r="C111" t="s">
        <v>59</v>
      </c>
      <c r="D111" s="24">
        <v>44986</v>
      </c>
      <c r="E111">
        <v>187.31</v>
      </c>
    </row>
    <row r="112" spans="1:5" x14ac:dyDescent="0.35">
      <c r="A112" s="6">
        <v>44704</v>
      </c>
      <c r="B112" t="s">
        <v>42</v>
      </c>
      <c r="C112" t="s">
        <v>59</v>
      </c>
      <c r="D112" s="24">
        <v>45078</v>
      </c>
      <c r="E112">
        <v>185</v>
      </c>
    </row>
    <row r="113" spans="1:5" x14ac:dyDescent="0.35">
      <c r="A113" s="6">
        <v>44704</v>
      </c>
      <c r="B113" t="s">
        <v>42</v>
      </c>
      <c r="C113" t="s">
        <v>59</v>
      </c>
      <c r="D113" s="24">
        <v>45170</v>
      </c>
      <c r="E113">
        <v>166</v>
      </c>
    </row>
    <row r="114" spans="1:5" x14ac:dyDescent="0.35">
      <c r="A114" s="6">
        <v>44704</v>
      </c>
      <c r="B114" t="s">
        <v>42</v>
      </c>
      <c r="C114" t="s">
        <v>59</v>
      </c>
      <c r="D114" s="24">
        <v>45261</v>
      </c>
      <c r="E114">
        <v>116.62</v>
      </c>
    </row>
    <row r="115" spans="1:5" x14ac:dyDescent="0.35">
      <c r="A115" s="6">
        <v>44705</v>
      </c>
      <c r="B115" t="s">
        <v>42</v>
      </c>
      <c r="C115" t="s">
        <v>59</v>
      </c>
      <c r="D115" s="24">
        <v>44713</v>
      </c>
      <c r="E115">
        <v>247.5</v>
      </c>
    </row>
    <row r="116" spans="1:5" x14ac:dyDescent="0.35">
      <c r="A116" s="6">
        <v>44705</v>
      </c>
      <c r="B116" t="s">
        <v>42</v>
      </c>
      <c r="C116" t="s">
        <v>59</v>
      </c>
      <c r="D116" s="24">
        <v>44805</v>
      </c>
      <c r="E116">
        <v>246.1</v>
      </c>
    </row>
    <row r="117" spans="1:5" x14ac:dyDescent="0.35">
      <c r="A117" s="6">
        <v>44705</v>
      </c>
      <c r="B117" t="s">
        <v>42</v>
      </c>
      <c r="C117" t="s">
        <v>59</v>
      </c>
      <c r="D117" s="24">
        <v>44896</v>
      </c>
      <c r="E117">
        <v>184.93</v>
      </c>
    </row>
    <row r="118" spans="1:5" x14ac:dyDescent="0.35">
      <c r="A118" s="6">
        <v>44705</v>
      </c>
      <c r="B118" t="s">
        <v>42</v>
      </c>
      <c r="C118" t="s">
        <v>59</v>
      </c>
      <c r="D118" s="24">
        <v>44986</v>
      </c>
      <c r="E118">
        <v>181.5</v>
      </c>
    </row>
    <row r="119" spans="1:5" x14ac:dyDescent="0.35">
      <c r="A119" s="6">
        <v>44705</v>
      </c>
      <c r="B119" t="s">
        <v>42</v>
      </c>
      <c r="C119" t="s">
        <v>59</v>
      </c>
      <c r="D119" s="24">
        <v>45078</v>
      </c>
      <c r="E119">
        <v>183</v>
      </c>
    </row>
    <row r="120" spans="1:5" x14ac:dyDescent="0.35">
      <c r="A120" s="6">
        <v>44705</v>
      </c>
      <c r="B120" t="s">
        <v>42</v>
      </c>
      <c r="C120" t="s">
        <v>59</v>
      </c>
      <c r="D120" s="24">
        <v>45170</v>
      </c>
      <c r="E120">
        <v>161.91</v>
      </c>
    </row>
    <row r="121" spans="1:5" x14ac:dyDescent="0.35">
      <c r="A121" s="6">
        <v>44705</v>
      </c>
      <c r="B121" t="s">
        <v>42</v>
      </c>
      <c r="C121" t="s">
        <v>59</v>
      </c>
      <c r="D121" s="24">
        <v>45261</v>
      </c>
      <c r="E121">
        <v>114.26</v>
      </c>
    </row>
    <row r="122" spans="1:5" x14ac:dyDescent="0.35">
      <c r="A122" s="6">
        <v>44706</v>
      </c>
      <c r="B122" t="s">
        <v>42</v>
      </c>
      <c r="C122" t="s">
        <v>59</v>
      </c>
      <c r="D122" s="24">
        <v>44713</v>
      </c>
      <c r="E122">
        <v>270</v>
      </c>
    </row>
    <row r="123" spans="1:5" x14ac:dyDescent="0.35">
      <c r="A123" s="6">
        <v>44706</v>
      </c>
      <c r="B123" t="s">
        <v>42</v>
      </c>
      <c r="C123" t="s">
        <v>59</v>
      </c>
      <c r="D123" s="24">
        <v>44805</v>
      </c>
      <c r="E123">
        <v>287</v>
      </c>
    </row>
    <row r="124" spans="1:5" x14ac:dyDescent="0.35">
      <c r="A124" s="6">
        <v>44706</v>
      </c>
      <c r="B124" t="s">
        <v>42</v>
      </c>
      <c r="C124" t="s">
        <v>59</v>
      </c>
      <c r="D124" s="24">
        <v>44896</v>
      </c>
      <c r="E124">
        <v>196</v>
      </c>
    </row>
    <row r="125" spans="1:5" x14ac:dyDescent="0.35">
      <c r="A125" s="6">
        <v>44706</v>
      </c>
      <c r="B125" t="s">
        <v>42</v>
      </c>
      <c r="C125" t="s">
        <v>59</v>
      </c>
      <c r="D125" s="24">
        <v>44986</v>
      </c>
      <c r="E125">
        <v>191</v>
      </c>
    </row>
    <row r="126" spans="1:5" x14ac:dyDescent="0.35">
      <c r="A126" s="6">
        <v>44706</v>
      </c>
      <c r="B126" t="s">
        <v>42</v>
      </c>
      <c r="C126" t="s">
        <v>59</v>
      </c>
      <c r="D126" s="24">
        <v>45078</v>
      </c>
      <c r="E126">
        <v>191.17</v>
      </c>
    </row>
    <row r="127" spans="1:5" x14ac:dyDescent="0.35">
      <c r="A127" s="6">
        <v>44706</v>
      </c>
      <c r="B127" t="s">
        <v>42</v>
      </c>
      <c r="C127" t="s">
        <v>59</v>
      </c>
      <c r="D127" s="24">
        <v>45170</v>
      </c>
      <c r="E127">
        <v>168</v>
      </c>
    </row>
    <row r="128" spans="1:5" x14ac:dyDescent="0.35">
      <c r="A128" s="6">
        <v>44706</v>
      </c>
      <c r="B128" t="s">
        <v>42</v>
      </c>
      <c r="C128" t="s">
        <v>59</v>
      </c>
      <c r="D128" s="24">
        <v>45261</v>
      </c>
      <c r="E128">
        <v>118.61</v>
      </c>
    </row>
    <row r="129" spans="1:5" x14ac:dyDescent="0.35">
      <c r="A129" s="6">
        <v>44707</v>
      </c>
      <c r="B129" t="s">
        <v>42</v>
      </c>
      <c r="C129" t="s">
        <v>59</v>
      </c>
      <c r="D129" s="24">
        <v>44713</v>
      </c>
      <c r="E129">
        <v>271.35000000000002</v>
      </c>
    </row>
    <row r="130" spans="1:5" x14ac:dyDescent="0.35">
      <c r="A130" s="6">
        <v>44707</v>
      </c>
      <c r="B130" t="s">
        <v>42</v>
      </c>
      <c r="C130" t="s">
        <v>59</v>
      </c>
      <c r="D130" s="24">
        <v>44805</v>
      </c>
      <c r="E130">
        <v>296</v>
      </c>
    </row>
    <row r="131" spans="1:5" x14ac:dyDescent="0.35">
      <c r="A131" s="6">
        <v>44707</v>
      </c>
      <c r="B131" t="s">
        <v>42</v>
      </c>
      <c r="C131" t="s">
        <v>59</v>
      </c>
      <c r="D131" s="24">
        <v>44896</v>
      </c>
      <c r="E131">
        <v>200</v>
      </c>
    </row>
    <row r="132" spans="1:5" x14ac:dyDescent="0.35">
      <c r="A132" s="6">
        <v>44707</v>
      </c>
      <c r="B132" t="s">
        <v>42</v>
      </c>
      <c r="C132" t="s">
        <v>59</v>
      </c>
      <c r="D132" s="24">
        <v>44986</v>
      </c>
      <c r="E132">
        <v>194</v>
      </c>
    </row>
    <row r="133" spans="1:5" x14ac:dyDescent="0.35">
      <c r="A133" s="6">
        <v>44707</v>
      </c>
      <c r="B133" t="s">
        <v>42</v>
      </c>
      <c r="C133" t="s">
        <v>59</v>
      </c>
      <c r="D133" s="24">
        <v>45078</v>
      </c>
      <c r="E133">
        <v>193</v>
      </c>
    </row>
    <row r="134" spans="1:5" x14ac:dyDescent="0.35">
      <c r="A134" s="6">
        <v>44707</v>
      </c>
      <c r="B134" t="s">
        <v>42</v>
      </c>
      <c r="C134" t="s">
        <v>59</v>
      </c>
      <c r="D134" s="24">
        <v>45170</v>
      </c>
      <c r="E134">
        <v>168</v>
      </c>
    </row>
    <row r="135" spans="1:5" x14ac:dyDescent="0.35">
      <c r="A135" s="6">
        <v>44707</v>
      </c>
      <c r="B135" t="s">
        <v>42</v>
      </c>
      <c r="C135" t="s">
        <v>59</v>
      </c>
      <c r="D135" s="24">
        <v>45261</v>
      </c>
      <c r="E135">
        <v>117.5</v>
      </c>
    </row>
    <row r="136" spans="1:5" x14ac:dyDescent="0.35">
      <c r="A136" s="6">
        <v>44708</v>
      </c>
      <c r="B136" t="s">
        <v>42</v>
      </c>
      <c r="C136" t="s">
        <v>59</v>
      </c>
      <c r="D136" s="24">
        <v>44713</v>
      </c>
      <c r="E136">
        <v>275</v>
      </c>
    </row>
    <row r="137" spans="1:5" x14ac:dyDescent="0.35">
      <c r="A137" s="6">
        <v>44708</v>
      </c>
      <c r="B137" t="s">
        <v>42</v>
      </c>
      <c r="C137" t="s">
        <v>59</v>
      </c>
      <c r="D137" s="24">
        <v>44805</v>
      </c>
      <c r="E137">
        <v>310</v>
      </c>
    </row>
    <row r="138" spans="1:5" x14ac:dyDescent="0.35">
      <c r="A138" s="6">
        <v>44708</v>
      </c>
      <c r="B138" t="s">
        <v>42</v>
      </c>
      <c r="C138" t="s">
        <v>59</v>
      </c>
      <c r="D138" s="24">
        <v>44896</v>
      </c>
      <c r="E138">
        <v>220</v>
      </c>
    </row>
    <row r="139" spans="1:5" x14ac:dyDescent="0.35">
      <c r="A139" s="6">
        <v>44708</v>
      </c>
      <c r="B139" t="s">
        <v>42</v>
      </c>
      <c r="C139" t="s">
        <v>59</v>
      </c>
      <c r="D139" s="24">
        <v>44986</v>
      </c>
      <c r="E139">
        <v>219</v>
      </c>
    </row>
    <row r="140" spans="1:5" x14ac:dyDescent="0.35">
      <c r="A140" s="6">
        <v>44708</v>
      </c>
      <c r="B140" t="s">
        <v>42</v>
      </c>
      <c r="C140" t="s">
        <v>59</v>
      </c>
      <c r="D140" s="24">
        <v>45078</v>
      </c>
      <c r="E140">
        <v>216.09</v>
      </c>
    </row>
    <row r="141" spans="1:5" x14ac:dyDescent="0.35">
      <c r="A141" s="6">
        <v>44708</v>
      </c>
      <c r="B141" t="s">
        <v>42</v>
      </c>
      <c r="C141" t="s">
        <v>59</v>
      </c>
      <c r="D141" s="24">
        <v>45170</v>
      </c>
      <c r="E141">
        <v>192</v>
      </c>
    </row>
    <row r="142" spans="1:5" x14ac:dyDescent="0.35">
      <c r="A142" s="6">
        <v>44708</v>
      </c>
      <c r="B142" t="s">
        <v>42</v>
      </c>
      <c r="C142" t="s">
        <v>59</v>
      </c>
      <c r="D142" s="24">
        <v>45261</v>
      </c>
      <c r="E142">
        <v>131</v>
      </c>
    </row>
    <row r="143" spans="1:5" x14ac:dyDescent="0.35">
      <c r="A143" s="6">
        <v>44711</v>
      </c>
      <c r="B143" t="s">
        <v>42</v>
      </c>
      <c r="C143" t="s">
        <v>59</v>
      </c>
      <c r="D143" s="24">
        <v>44713</v>
      </c>
      <c r="E143">
        <v>287</v>
      </c>
    </row>
    <row r="144" spans="1:5" x14ac:dyDescent="0.35">
      <c r="A144" s="6">
        <v>44711</v>
      </c>
      <c r="B144" t="s">
        <v>42</v>
      </c>
      <c r="C144" t="s">
        <v>59</v>
      </c>
      <c r="D144" s="24">
        <v>44805</v>
      </c>
      <c r="E144">
        <v>326</v>
      </c>
    </row>
    <row r="145" spans="1:5" x14ac:dyDescent="0.35">
      <c r="A145" s="6">
        <v>44711</v>
      </c>
      <c r="B145" t="s">
        <v>42</v>
      </c>
      <c r="C145" t="s">
        <v>59</v>
      </c>
      <c r="D145" s="24">
        <v>44896</v>
      </c>
      <c r="E145">
        <v>263.74</v>
      </c>
    </row>
    <row r="146" spans="1:5" x14ac:dyDescent="0.35">
      <c r="A146" s="6">
        <v>44711</v>
      </c>
      <c r="B146" t="s">
        <v>42</v>
      </c>
      <c r="C146" t="s">
        <v>59</v>
      </c>
      <c r="D146" s="24">
        <v>44986</v>
      </c>
      <c r="E146">
        <v>245</v>
      </c>
    </row>
    <row r="147" spans="1:5" x14ac:dyDescent="0.35">
      <c r="A147" s="6">
        <v>44711</v>
      </c>
      <c r="B147" t="s">
        <v>42</v>
      </c>
      <c r="C147" t="s">
        <v>59</v>
      </c>
      <c r="D147" s="24">
        <v>45078</v>
      </c>
      <c r="E147">
        <v>240</v>
      </c>
    </row>
    <row r="148" spans="1:5" x14ac:dyDescent="0.35">
      <c r="A148" s="6">
        <v>44711</v>
      </c>
      <c r="B148" t="s">
        <v>42</v>
      </c>
      <c r="C148" t="s">
        <v>59</v>
      </c>
      <c r="D148" s="24">
        <v>45170</v>
      </c>
      <c r="E148">
        <v>212.11</v>
      </c>
    </row>
    <row r="149" spans="1:5" x14ac:dyDescent="0.35">
      <c r="A149" s="6">
        <v>44711</v>
      </c>
      <c r="B149" t="s">
        <v>42</v>
      </c>
      <c r="C149" t="s">
        <v>59</v>
      </c>
      <c r="D149" s="24">
        <v>45261</v>
      </c>
      <c r="E149">
        <v>141.88</v>
      </c>
    </row>
    <row r="150" spans="1:5" x14ac:dyDescent="0.35">
      <c r="A150" s="6">
        <v>44712</v>
      </c>
      <c r="B150" t="s">
        <v>42</v>
      </c>
      <c r="C150" t="s">
        <v>59</v>
      </c>
      <c r="D150" s="24">
        <v>44713</v>
      </c>
      <c r="E150">
        <v>295</v>
      </c>
    </row>
    <row r="151" spans="1:5" x14ac:dyDescent="0.35">
      <c r="A151" s="6">
        <v>44712</v>
      </c>
      <c r="B151" t="s">
        <v>42</v>
      </c>
      <c r="C151" t="s">
        <v>59</v>
      </c>
      <c r="D151" s="24">
        <v>44805</v>
      </c>
      <c r="E151">
        <v>315</v>
      </c>
    </row>
    <row r="152" spans="1:5" x14ac:dyDescent="0.35">
      <c r="A152" s="6">
        <v>44712</v>
      </c>
      <c r="B152" t="s">
        <v>42</v>
      </c>
      <c r="C152" t="s">
        <v>59</v>
      </c>
      <c r="D152" s="24">
        <v>44896</v>
      </c>
      <c r="E152">
        <v>235.25</v>
      </c>
    </row>
    <row r="153" spans="1:5" x14ac:dyDescent="0.35">
      <c r="A153" s="6">
        <v>44712</v>
      </c>
      <c r="B153" t="s">
        <v>42</v>
      </c>
      <c r="C153" t="s">
        <v>59</v>
      </c>
      <c r="D153" s="24">
        <v>44986</v>
      </c>
      <c r="E153">
        <v>231.5</v>
      </c>
    </row>
    <row r="154" spans="1:5" x14ac:dyDescent="0.35">
      <c r="A154" s="6">
        <v>44712</v>
      </c>
      <c r="B154" t="s">
        <v>42</v>
      </c>
      <c r="C154" t="s">
        <v>59</v>
      </c>
      <c r="D154" s="24">
        <v>45078</v>
      </c>
      <c r="E154">
        <v>225</v>
      </c>
    </row>
    <row r="155" spans="1:5" x14ac:dyDescent="0.35">
      <c r="A155" s="6">
        <v>44712</v>
      </c>
      <c r="B155" t="s">
        <v>42</v>
      </c>
      <c r="C155" t="s">
        <v>59</v>
      </c>
      <c r="D155" s="24">
        <v>45170</v>
      </c>
      <c r="E155">
        <v>197.71</v>
      </c>
    </row>
    <row r="156" spans="1:5" x14ac:dyDescent="0.35">
      <c r="A156" s="6">
        <v>44712</v>
      </c>
      <c r="B156" t="s">
        <v>42</v>
      </c>
      <c r="C156" t="s">
        <v>59</v>
      </c>
      <c r="D156" s="24">
        <v>45261</v>
      </c>
      <c r="E156">
        <v>132.25</v>
      </c>
    </row>
    <row r="157" spans="1:5" x14ac:dyDescent="0.35">
      <c r="A157" s="6">
        <v>44713</v>
      </c>
      <c r="B157" t="s">
        <v>42</v>
      </c>
      <c r="C157" t="s">
        <v>59</v>
      </c>
      <c r="D157" s="24">
        <v>44713</v>
      </c>
      <c r="E157">
        <v>290</v>
      </c>
    </row>
    <row r="158" spans="1:5" x14ac:dyDescent="0.35">
      <c r="A158" s="6">
        <v>44713</v>
      </c>
      <c r="B158" t="s">
        <v>42</v>
      </c>
      <c r="C158" t="s">
        <v>59</v>
      </c>
      <c r="D158" s="24">
        <v>44805</v>
      </c>
      <c r="E158">
        <v>302.5</v>
      </c>
    </row>
    <row r="159" spans="1:5" x14ac:dyDescent="0.35">
      <c r="A159" s="6">
        <v>44713</v>
      </c>
      <c r="B159" t="s">
        <v>42</v>
      </c>
      <c r="C159" t="s">
        <v>59</v>
      </c>
      <c r="D159" s="24">
        <v>44896</v>
      </c>
      <c r="E159">
        <v>242</v>
      </c>
    </row>
    <row r="160" spans="1:5" x14ac:dyDescent="0.35">
      <c r="A160" s="6">
        <v>44713</v>
      </c>
      <c r="B160" t="s">
        <v>42</v>
      </c>
      <c r="C160" t="s">
        <v>59</v>
      </c>
      <c r="D160" s="24">
        <v>44986</v>
      </c>
      <c r="E160">
        <v>232.5</v>
      </c>
    </row>
    <row r="161" spans="1:5" x14ac:dyDescent="0.35">
      <c r="A161" s="6">
        <v>44713</v>
      </c>
      <c r="B161" t="s">
        <v>42</v>
      </c>
      <c r="C161" t="s">
        <v>59</v>
      </c>
      <c r="D161" s="24">
        <v>45078</v>
      </c>
      <c r="E161">
        <v>225</v>
      </c>
    </row>
    <row r="162" spans="1:5" x14ac:dyDescent="0.35">
      <c r="A162" s="6">
        <v>44713</v>
      </c>
      <c r="B162" t="s">
        <v>42</v>
      </c>
      <c r="C162" t="s">
        <v>59</v>
      </c>
      <c r="D162" s="24">
        <v>45170</v>
      </c>
      <c r="E162">
        <v>200</v>
      </c>
    </row>
    <row r="163" spans="1:5" x14ac:dyDescent="0.35">
      <c r="A163" s="6">
        <v>44713</v>
      </c>
      <c r="B163" t="s">
        <v>42</v>
      </c>
      <c r="C163" t="s">
        <v>59</v>
      </c>
      <c r="D163" s="24">
        <v>45261</v>
      </c>
      <c r="E163">
        <v>134.99</v>
      </c>
    </row>
    <row r="164" spans="1:5" x14ac:dyDescent="0.35">
      <c r="A164" s="6">
        <v>44714</v>
      </c>
      <c r="B164" t="s">
        <v>42</v>
      </c>
      <c r="C164" t="s">
        <v>59</v>
      </c>
      <c r="D164" s="24">
        <v>44713</v>
      </c>
      <c r="E164">
        <v>300</v>
      </c>
    </row>
    <row r="165" spans="1:5" x14ac:dyDescent="0.35">
      <c r="A165" s="6">
        <v>44714</v>
      </c>
      <c r="B165" t="s">
        <v>42</v>
      </c>
      <c r="C165" t="s">
        <v>59</v>
      </c>
      <c r="D165" s="24">
        <v>44805</v>
      </c>
      <c r="E165">
        <v>295</v>
      </c>
    </row>
    <row r="166" spans="1:5" x14ac:dyDescent="0.35">
      <c r="A166" s="6">
        <v>44714</v>
      </c>
      <c r="B166" t="s">
        <v>42</v>
      </c>
      <c r="C166" t="s">
        <v>59</v>
      </c>
      <c r="D166" s="24">
        <v>44896</v>
      </c>
      <c r="E166">
        <v>222</v>
      </c>
    </row>
    <row r="167" spans="1:5" x14ac:dyDescent="0.35">
      <c r="A167" s="6">
        <v>44714</v>
      </c>
      <c r="B167" t="s">
        <v>42</v>
      </c>
      <c r="C167" t="s">
        <v>59</v>
      </c>
      <c r="D167" s="24">
        <v>44986</v>
      </c>
      <c r="E167">
        <v>220</v>
      </c>
    </row>
    <row r="168" spans="1:5" x14ac:dyDescent="0.35">
      <c r="A168" s="6">
        <v>44714</v>
      </c>
      <c r="B168" t="s">
        <v>42</v>
      </c>
      <c r="C168" t="s">
        <v>59</v>
      </c>
      <c r="D168" s="24">
        <v>45078</v>
      </c>
      <c r="E168">
        <v>215</v>
      </c>
    </row>
    <row r="169" spans="1:5" x14ac:dyDescent="0.35">
      <c r="A169" s="6">
        <v>44714</v>
      </c>
      <c r="B169" t="s">
        <v>42</v>
      </c>
      <c r="C169" t="s">
        <v>59</v>
      </c>
      <c r="D169" s="24">
        <v>45170</v>
      </c>
      <c r="E169">
        <v>195</v>
      </c>
    </row>
    <row r="170" spans="1:5" x14ac:dyDescent="0.35">
      <c r="A170" s="6">
        <v>44714</v>
      </c>
      <c r="B170" t="s">
        <v>42</v>
      </c>
      <c r="C170" t="s">
        <v>59</v>
      </c>
      <c r="D170" s="24">
        <v>45261</v>
      </c>
      <c r="E170">
        <v>125</v>
      </c>
    </row>
    <row r="171" spans="1:5" x14ac:dyDescent="0.35">
      <c r="A171" s="6">
        <v>44715</v>
      </c>
      <c r="B171" t="s">
        <v>42</v>
      </c>
      <c r="C171" t="s">
        <v>59</v>
      </c>
      <c r="D171" s="24">
        <v>44713</v>
      </c>
      <c r="E171">
        <v>300</v>
      </c>
    </row>
    <row r="172" spans="1:5" x14ac:dyDescent="0.35">
      <c r="A172" s="6">
        <v>44715</v>
      </c>
      <c r="B172" t="s">
        <v>42</v>
      </c>
      <c r="C172" t="s">
        <v>59</v>
      </c>
      <c r="D172" s="24">
        <v>44805</v>
      </c>
      <c r="E172">
        <v>292.25</v>
      </c>
    </row>
    <row r="173" spans="1:5" x14ac:dyDescent="0.35">
      <c r="A173" s="6">
        <v>44715</v>
      </c>
      <c r="B173" t="s">
        <v>42</v>
      </c>
      <c r="C173" t="s">
        <v>59</v>
      </c>
      <c r="D173" s="24">
        <v>44896</v>
      </c>
      <c r="E173">
        <v>240</v>
      </c>
    </row>
    <row r="174" spans="1:5" x14ac:dyDescent="0.35">
      <c r="A174" s="6">
        <v>44715</v>
      </c>
      <c r="B174" t="s">
        <v>42</v>
      </c>
      <c r="C174" t="s">
        <v>59</v>
      </c>
      <c r="D174" s="24">
        <v>44986</v>
      </c>
      <c r="E174">
        <v>221.79</v>
      </c>
    </row>
    <row r="175" spans="1:5" x14ac:dyDescent="0.35">
      <c r="A175" s="6">
        <v>44715</v>
      </c>
      <c r="B175" t="s">
        <v>42</v>
      </c>
      <c r="C175" t="s">
        <v>59</v>
      </c>
      <c r="D175" s="24">
        <v>45078</v>
      </c>
      <c r="E175">
        <v>217.28</v>
      </c>
    </row>
    <row r="176" spans="1:5" x14ac:dyDescent="0.35">
      <c r="A176" s="6">
        <v>44715</v>
      </c>
      <c r="B176" t="s">
        <v>42</v>
      </c>
      <c r="C176" t="s">
        <v>59</v>
      </c>
      <c r="D176" s="24">
        <v>45170</v>
      </c>
      <c r="E176">
        <v>192.57</v>
      </c>
    </row>
    <row r="177" spans="1:5" x14ac:dyDescent="0.35">
      <c r="A177" s="6">
        <v>44715</v>
      </c>
      <c r="B177" t="s">
        <v>42</v>
      </c>
      <c r="C177" t="s">
        <v>59</v>
      </c>
      <c r="D177" s="24">
        <v>45261</v>
      </c>
      <c r="E177">
        <v>123.44</v>
      </c>
    </row>
    <row r="178" spans="1:5" x14ac:dyDescent="0.35">
      <c r="A178" s="6">
        <v>44718</v>
      </c>
      <c r="B178" t="s">
        <v>42</v>
      </c>
      <c r="C178" t="s">
        <v>59</v>
      </c>
      <c r="D178" s="24">
        <v>44713</v>
      </c>
      <c r="E178">
        <v>302</v>
      </c>
    </row>
    <row r="179" spans="1:5" x14ac:dyDescent="0.35">
      <c r="A179" s="6">
        <v>44718</v>
      </c>
      <c r="B179" t="s">
        <v>42</v>
      </c>
      <c r="C179" t="s">
        <v>59</v>
      </c>
      <c r="D179" s="24">
        <v>44805</v>
      </c>
      <c r="E179">
        <v>310</v>
      </c>
    </row>
    <row r="180" spans="1:5" x14ac:dyDescent="0.35">
      <c r="A180" s="6">
        <v>44718</v>
      </c>
      <c r="B180" t="s">
        <v>42</v>
      </c>
      <c r="C180" t="s">
        <v>59</v>
      </c>
      <c r="D180" s="24">
        <v>44896</v>
      </c>
      <c r="E180">
        <v>245</v>
      </c>
    </row>
    <row r="181" spans="1:5" x14ac:dyDescent="0.35">
      <c r="A181" s="6">
        <v>44718</v>
      </c>
      <c r="B181" t="s">
        <v>42</v>
      </c>
      <c r="C181" t="s">
        <v>59</v>
      </c>
      <c r="D181" s="24">
        <v>44986</v>
      </c>
      <c r="E181">
        <v>232</v>
      </c>
    </row>
    <row r="182" spans="1:5" x14ac:dyDescent="0.35">
      <c r="A182" s="6">
        <v>44718</v>
      </c>
      <c r="B182" t="s">
        <v>42</v>
      </c>
      <c r="C182" t="s">
        <v>59</v>
      </c>
      <c r="D182" s="24">
        <v>45078</v>
      </c>
      <c r="E182">
        <v>228</v>
      </c>
    </row>
    <row r="183" spans="1:5" x14ac:dyDescent="0.35">
      <c r="A183" s="6">
        <v>44718</v>
      </c>
      <c r="B183" t="s">
        <v>42</v>
      </c>
      <c r="C183" t="s">
        <v>59</v>
      </c>
      <c r="D183" s="24">
        <v>45170</v>
      </c>
      <c r="E183">
        <v>199</v>
      </c>
    </row>
    <row r="184" spans="1:5" x14ac:dyDescent="0.35">
      <c r="A184" s="6">
        <v>44718</v>
      </c>
      <c r="B184" t="s">
        <v>42</v>
      </c>
      <c r="C184" t="s">
        <v>59</v>
      </c>
      <c r="D184" s="24">
        <v>45261</v>
      </c>
      <c r="E184">
        <v>128</v>
      </c>
    </row>
    <row r="185" spans="1:5" x14ac:dyDescent="0.35">
      <c r="A185" s="6">
        <v>44719</v>
      </c>
      <c r="B185" t="s">
        <v>42</v>
      </c>
      <c r="C185" t="s">
        <v>59</v>
      </c>
      <c r="D185" s="24">
        <v>44713</v>
      </c>
      <c r="E185">
        <v>302</v>
      </c>
    </row>
    <row r="186" spans="1:5" x14ac:dyDescent="0.35">
      <c r="A186" s="6">
        <v>44719</v>
      </c>
      <c r="B186" t="s">
        <v>42</v>
      </c>
      <c r="C186" t="s">
        <v>59</v>
      </c>
      <c r="D186" s="24">
        <v>44805</v>
      </c>
      <c r="E186">
        <v>310.25</v>
      </c>
    </row>
    <row r="187" spans="1:5" x14ac:dyDescent="0.35">
      <c r="A187" s="6">
        <v>44719</v>
      </c>
      <c r="B187" t="s">
        <v>42</v>
      </c>
      <c r="C187" t="s">
        <v>59</v>
      </c>
      <c r="D187" s="24">
        <v>44896</v>
      </c>
      <c r="E187">
        <v>257.5</v>
      </c>
    </row>
    <row r="188" spans="1:5" x14ac:dyDescent="0.35">
      <c r="A188" s="6">
        <v>44719</v>
      </c>
      <c r="B188" t="s">
        <v>42</v>
      </c>
      <c r="C188" t="s">
        <v>59</v>
      </c>
      <c r="D188" s="24">
        <v>44986</v>
      </c>
      <c r="E188">
        <v>240</v>
      </c>
    </row>
    <row r="189" spans="1:5" x14ac:dyDescent="0.35">
      <c r="A189" s="6">
        <v>44719</v>
      </c>
      <c r="B189" t="s">
        <v>42</v>
      </c>
      <c r="C189" t="s">
        <v>59</v>
      </c>
      <c r="D189" s="24">
        <v>45078</v>
      </c>
      <c r="E189">
        <v>234.75</v>
      </c>
    </row>
    <row r="190" spans="1:5" x14ac:dyDescent="0.35">
      <c r="A190" s="6">
        <v>44719</v>
      </c>
      <c r="B190" t="s">
        <v>42</v>
      </c>
      <c r="C190" t="s">
        <v>59</v>
      </c>
      <c r="D190" s="24">
        <v>45170</v>
      </c>
      <c r="E190">
        <v>205</v>
      </c>
    </row>
    <row r="191" spans="1:5" x14ac:dyDescent="0.35">
      <c r="A191" s="6">
        <v>44719</v>
      </c>
      <c r="B191" t="s">
        <v>42</v>
      </c>
      <c r="C191" t="s">
        <v>59</v>
      </c>
      <c r="D191" s="24">
        <v>45261</v>
      </c>
      <c r="E191">
        <v>133</v>
      </c>
    </row>
    <row r="192" spans="1:5" x14ac:dyDescent="0.35">
      <c r="A192" s="6">
        <v>44720</v>
      </c>
      <c r="B192" t="s">
        <v>42</v>
      </c>
      <c r="C192" t="s">
        <v>59</v>
      </c>
      <c r="D192" s="24">
        <v>44713</v>
      </c>
      <c r="E192">
        <v>305</v>
      </c>
    </row>
    <row r="193" spans="1:5" x14ac:dyDescent="0.35">
      <c r="A193" s="6">
        <v>44720</v>
      </c>
      <c r="B193" t="s">
        <v>42</v>
      </c>
      <c r="C193" t="s">
        <v>59</v>
      </c>
      <c r="D193" s="24">
        <v>44805</v>
      </c>
      <c r="E193">
        <v>310.25</v>
      </c>
    </row>
    <row r="194" spans="1:5" x14ac:dyDescent="0.35">
      <c r="A194" s="6">
        <v>44720</v>
      </c>
      <c r="B194" t="s">
        <v>42</v>
      </c>
      <c r="C194" t="s">
        <v>59</v>
      </c>
      <c r="D194" s="24">
        <v>44896</v>
      </c>
      <c r="E194">
        <v>255</v>
      </c>
    </row>
    <row r="195" spans="1:5" x14ac:dyDescent="0.35">
      <c r="A195" s="6">
        <v>44720</v>
      </c>
      <c r="B195" t="s">
        <v>42</v>
      </c>
      <c r="C195" t="s">
        <v>59</v>
      </c>
      <c r="D195" s="24">
        <v>44986</v>
      </c>
      <c r="E195">
        <v>238</v>
      </c>
    </row>
    <row r="196" spans="1:5" x14ac:dyDescent="0.35">
      <c r="A196" s="6">
        <v>44720</v>
      </c>
      <c r="B196" t="s">
        <v>42</v>
      </c>
      <c r="C196" t="s">
        <v>59</v>
      </c>
      <c r="D196" s="24">
        <v>45078</v>
      </c>
      <c r="E196">
        <v>232.5</v>
      </c>
    </row>
    <row r="197" spans="1:5" x14ac:dyDescent="0.35">
      <c r="A197" s="6">
        <v>44720</v>
      </c>
      <c r="B197" t="s">
        <v>42</v>
      </c>
      <c r="C197" t="s">
        <v>59</v>
      </c>
      <c r="D197" s="24">
        <v>45170</v>
      </c>
      <c r="E197">
        <v>208</v>
      </c>
    </row>
    <row r="198" spans="1:5" x14ac:dyDescent="0.35">
      <c r="A198" s="6">
        <v>44720</v>
      </c>
      <c r="B198" t="s">
        <v>42</v>
      </c>
      <c r="C198" t="s">
        <v>59</v>
      </c>
      <c r="D198" s="24">
        <v>45261</v>
      </c>
      <c r="E198">
        <v>138</v>
      </c>
    </row>
    <row r="199" spans="1:5" x14ac:dyDescent="0.35">
      <c r="A199" s="6">
        <v>44721</v>
      </c>
      <c r="B199" t="s">
        <v>42</v>
      </c>
      <c r="C199" t="s">
        <v>59</v>
      </c>
      <c r="D199" s="24">
        <v>44713</v>
      </c>
      <c r="E199">
        <v>305</v>
      </c>
    </row>
    <row r="200" spans="1:5" x14ac:dyDescent="0.35">
      <c r="A200" s="6">
        <v>44721</v>
      </c>
      <c r="B200" t="s">
        <v>42</v>
      </c>
      <c r="C200" t="s">
        <v>59</v>
      </c>
      <c r="D200" s="24">
        <v>44805</v>
      </c>
      <c r="E200">
        <v>327</v>
      </c>
    </row>
    <row r="201" spans="1:5" x14ac:dyDescent="0.35">
      <c r="A201" s="6">
        <v>44721</v>
      </c>
      <c r="B201" t="s">
        <v>42</v>
      </c>
      <c r="C201" t="s">
        <v>59</v>
      </c>
      <c r="D201" s="24">
        <v>44896</v>
      </c>
      <c r="E201">
        <v>268</v>
      </c>
    </row>
    <row r="202" spans="1:5" x14ac:dyDescent="0.35">
      <c r="A202" s="6">
        <v>44721</v>
      </c>
      <c r="B202" t="s">
        <v>42</v>
      </c>
      <c r="C202" t="s">
        <v>59</v>
      </c>
      <c r="D202" s="24">
        <v>44986</v>
      </c>
      <c r="E202">
        <v>253.5</v>
      </c>
    </row>
    <row r="203" spans="1:5" x14ac:dyDescent="0.35">
      <c r="A203" s="6">
        <v>44721</v>
      </c>
      <c r="B203" t="s">
        <v>42</v>
      </c>
      <c r="C203" t="s">
        <v>59</v>
      </c>
      <c r="D203" s="24">
        <v>45078</v>
      </c>
      <c r="E203">
        <v>239.5</v>
      </c>
    </row>
    <row r="204" spans="1:5" x14ac:dyDescent="0.35">
      <c r="A204" s="6">
        <v>44721</v>
      </c>
      <c r="B204" t="s">
        <v>42</v>
      </c>
      <c r="C204" t="s">
        <v>59</v>
      </c>
      <c r="D204" s="24">
        <v>45170</v>
      </c>
      <c r="E204">
        <v>216.37</v>
      </c>
    </row>
    <row r="205" spans="1:5" x14ac:dyDescent="0.35">
      <c r="A205" s="6">
        <v>44721</v>
      </c>
      <c r="B205" t="s">
        <v>42</v>
      </c>
      <c r="C205" t="s">
        <v>59</v>
      </c>
      <c r="D205" s="24">
        <v>45261</v>
      </c>
      <c r="E205">
        <v>145.24</v>
      </c>
    </row>
    <row r="206" spans="1:5" x14ac:dyDescent="0.35">
      <c r="A206" s="6">
        <v>44722</v>
      </c>
      <c r="B206" t="s">
        <v>42</v>
      </c>
      <c r="C206" t="s">
        <v>59</v>
      </c>
      <c r="D206" s="24">
        <v>44713</v>
      </c>
      <c r="E206">
        <v>305</v>
      </c>
    </row>
    <row r="207" spans="1:5" x14ac:dyDescent="0.35">
      <c r="A207" s="6">
        <v>44722</v>
      </c>
      <c r="B207" t="s">
        <v>42</v>
      </c>
      <c r="C207" t="s">
        <v>59</v>
      </c>
      <c r="D207" s="24">
        <v>44805</v>
      </c>
      <c r="E207">
        <v>365</v>
      </c>
    </row>
    <row r="208" spans="1:5" x14ac:dyDescent="0.35">
      <c r="A208" s="6">
        <v>44722</v>
      </c>
      <c r="B208" t="s">
        <v>42</v>
      </c>
      <c r="C208" t="s">
        <v>59</v>
      </c>
      <c r="D208" s="24">
        <v>44896</v>
      </c>
      <c r="E208">
        <v>270</v>
      </c>
    </row>
    <row r="209" spans="1:5" x14ac:dyDescent="0.35">
      <c r="A209" s="6">
        <v>44722</v>
      </c>
      <c r="B209" t="s">
        <v>42</v>
      </c>
      <c r="C209" t="s">
        <v>59</v>
      </c>
      <c r="D209" s="24">
        <v>44986</v>
      </c>
      <c r="E209">
        <v>254</v>
      </c>
    </row>
    <row r="210" spans="1:5" x14ac:dyDescent="0.35">
      <c r="A210" s="6">
        <v>44722</v>
      </c>
      <c r="B210" t="s">
        <v>42</v>
      </c>
      <c r="C210" t="s">
        <v>59</v>
      </c>
      <c r="D210" s="24">
        <v>45078</v>
      </c>
      <c r="E210">
        <v>231</v>
      </c>
    </row>
    <row r="211" spans="1:5" x14ac:dyDescent="0.35">
      <c r="A211" s="6">
        <v>44722</v>
      </c>
      <c r="B211" t="s">
        <v>42</v>
      </c>
      <c r="C211" t="s">
        <v>59</v>
      </c>
      <c r="D211" s="24">
        <v>45170</v>
      </c>
      <c r="E211">
        <v>214</v>
      </c>
    </row>
    <row r="212" spans="1:5" x14ac:dyDescent="0.35">
      <c r="A212" s="6">
        <v>44722</v>
      </c>
      <c r="B212" t="s">
        <v>42</v>
      </c>
      <c r="C212" t="s">
        <v>59</v>
      </c>
      <c r="D212" s="24">
        <v>45261</v>
      </c>
      <c r="E212">
        <v>144.69999999999999</v>
      </c>
    </row>
    <row r="213" spans="1:5" x14ac:dyDescent="0.35">
      <c r="A213" s="6">
        <v>44725</v>
      </c>
      <c r="B213" t="s">
        <v>42</v>
      </c>
      <c r="C213" t="s">
        <v>59</v>
      </c>
      <c r="D213" s="24">
        <v>44713</v>
      </c>
      <c r="E213">
        <v>305</v>
      </c>
    </row>
    <row r="214" spans="1:5" x14ac:dyDescent="0.35">
      <c r="A214" s="6">
        <v>44725</v>
      </c>
      <c r="B214" t="s">
        <v>42</v>
      </c>
      <c r="C214" t="s">
        <v>59</v>
      </c>
      <c r="D214" s="24">
        <v>44805</v>
      </c>
      <c r="E214">
        <v>365</v>
      </c>
    </row>
    <row r="215" spans="1:5" x14ac:dyDescent="0.35">
      <c r="A215" s="6">
        <v>44725</v>
      </c>
      <c r="B215" t="s">
        <v>42</v>
      </c>
      <c r="C215" t="s">
        <v>59</v>
      </c>
      <c r="D215" s="24">
        <v>44896</v>
      </c>
      <c r="E215">
        <v>270</v>
      </c>
    </row>
    <row r="216" spans="1:5" x14ac:dyDescent="0.35">
      <c r="A216" s="6">
        <v>44725</v>
      </c>
      <c r="B216" t="s">
        <v>42</v>
      </c>
      <c r="C216" t="s">
        <v>59</v>
      </c>
      <c r="D216" s="24">
        <v>44986</v>
      </c>
      <c r="E216">
        <v>254</v>
      </c>
    </row>
    <row r="217" spans="1:5" x14ac:dyDescent="0.35">
      <c r="A217" s="6">
        <v>44725</v>
      </c>
      <c r="B217" t="s">
        <v>42</v>
      </c>
      <c r="C217" t="s">
        <v>59</v>
      </c>
      <c r="D217" s="24">
        <v>45078</v>
      </c>
      <c r="E217">
        <v>231</v>
      </c>
    </row>
    <row r="218" spans="1:5" x14ac:dyDescent="0.35">
      <c r="A218" s="6">
        <v>44725</v>
      </c>
      <c r="B218" t="s">
        <v>42</v>
      </c>
      <c r="C218" t="s">
        <v>59</v>
      </c>
      <c r="D218" s="24">
        <v>45170</v>
      </c>
      <c r="E218">
        <v>214</v>
      </c>
    </row>
    <row r="219" spans="1:5" x14ac:dyDescent="0.35">
      <c r="A219" s="6">
        <v>44725</v>
      </c>
      <c r="B219" t="s">
        <v>42</v>
      </c>
      <c r="C219" t="s">
        <v>59</v>
      </c>
      <c r="D219" s="24">
        <v>45261</v>
      </c>
      <c r="E219">
        <v>144.69999999999999</v>
      </c>
    </row>
    <row r="220" spans="1:5" x14ac:dyDescent="0.35">
      <c r="A220" s="6">
        <v>44726</v>
      </c>
      <c r="B220" t="s">
        <v>42</v>
      </c>
      <c r="C220" t="s">
        <v>59</v>
      </c>
      <c r="D220" s="24">
        <v>44713</v>
      </c>
      <c r="E220">
        <v>298</v>
      </c>
    </row>
    <row r="221" spans="1:5" x14ac:dyDescent="0.35">
      <c r="A221" s="6">
        <v>44726</v>
      </c>
      <c r="B221" t="s">
        <v>42</v>
      </c>
      <c r="C221" t="s">
        <v>59</v>
      </c>
      <c r="D221" s="24">
        <v>44805</v>
      </c>
      <c r="E221">
        <v>318</v>
      </c>
    </row>
    <row r="222" spans="1:5" x14ac:dyDescent="0.35">
      <c r="A222" s="6">
        <v>44726</v>
      </c>
      <c r="B222" t="s">
        <v>42</v>
      </c>
      <c r="C222" t="s">
        <v>59</v>
      </c>
      <c r="D222" s="24">
        <v>44896</v>
      </c>
      <c r="E222">
        <v>265</v>
      </c>
    </row>
    <row r="223" spans="1:5" x14ac:dyDescent="0.35">
      <c r="A223" s="6">
        <v>44726</v>
      </c>
      <c r="B223" t="s">
        <v>42</v>
      </c>
      <c r="C223" t="s">
        <v>59</v>
      </c>
      <c r="D223" s="24">
        <v>44986</v>
      </c>
      <c r="E223">
        <v>248</v>
      </c>
    </row>
    <row r="224" spans="1:5" x14ac:dyDescent="0.35">
      <c r="A224" s="6">
        <v>44726</v>
      </c>
      <c r="B224" t="s">
        <v>42</v>
      </c>
      <c r="C224" t="s">
        <v>59</v>
      </c>
      <c r="D224" s="24">
        <v>45078</v>
      </c>
      <c r="E224">
        <v>223</v>
      </c>
    </row>
    <row r="225" spans="1:5" x14ac:dyDescent="0.35">
      <c r="A225" s="6">
        <v>44726</v>
      </c>
      <c r="B225" t="s">
        <v>42</v>
      </c>
      <c r="C225" t="s">
        <v>59</v>
      </c>
      <c r="D225" s="24">
        <v>45170</v>
      </c>
      <c r="E225">
        <v>213</v>
      </c>
    </row>
    <row r="226" spans="1:5" x14ac:dyDescent="0.35">
      <c r="A226" s="6">
        <v>44726</v>
      </c>
      <c r="B226" t="s">
        <v>42</v>
      </c>
      <c r="C226" t="s">
        <v>59</v>
      </c>
      <c r="D226" s="24">
        <v>45261</v>
      </c>
      <c r="E226">
        <v>143</v>
      </c>
    </row>
    <row r="227" spans="1:5" x14ac:dyDescent="0.35">
      <c r="A227" s="6">
        <v>44727</v>
      </c>
      <c r="B227" t="s">
        <v>42</v>
      </c>
      <c r="C227" t="s">
        <v>59</v>
      </c>
      <c r="D227" s="24">
        <v>44713</v>
      </c>
      <c r="E227">
        <v>298</v>
      </c>
    </row>
    <row r="228" spans="1:5" x14ac:dyDescent="0.35">
      <c r="A228" s="6">
        <v>44727</v>
      </c>
      <c r="B228" t="s">
        <v>42</v>
      </c>
      <c r="C228" t="s">
        <v>59</v>
      </c>
      <c r="D228" s="24">
        <v>44805</v>
      </c>
      <c r="E228">
        <v>328</v>
      </c>
    </row>
    <row r="229" spans="1:5" x14ac:dyDescent="0.35">
      <c r="A229" s="6">
        <v>44727</v>
      </c>
      <c r="B229" t="s">
        <v>42</v>
      </c>
      <c r="C229" t="s">
        <v>59</v>
      </c>
      <c r="D229" s="24">
        <v>44896</v>
      </c>
      <c r="E229">
        <v>265</v>
      </c>
    </row>
    <row r="230" spans="1:5" x14ac:dyDescent="0.35">
      <c r="A230" s="6">
        <v>44727</v>
      </c>
      <c r="B230" t="s">
        <v>42</v>
      </c>
      <c r="C230" t="s">
        <v>59</v>
      </c>
      <c r="D230" s="24">
        <v>44986</v>
      </c>
      <c r="E230">
        <v>248</v>
      </c>
    </row>
    <row r="231" spans="1:5" x14ac:dyDescent="0.35">
      <c r="A231" s="6">
        <v>44727</v>
      </c>
      <c r="B231" t="s">
        <v>42</v>
      </c>
      <c r="C231" t="s">
        <v>59</v>
      </c>
      <c r="D231" s="24">
        <v>45078</v>
      </c>
      <c r="E231">
        <v>222.5</v>
      </c>
    </row>
    <row r="232" spans="1:5" x14ac:dyDescent="0.35">
      <c r="A232" s="6">
        <v>44727</v>
      </c>
      <c r="B232" t="s">
        <v>42</v>
      </c>
      <c r="C232" t="s">
        <v>59</v>
      </c>
      <c r="D232" s="24">
        <v>45170</v>
      </c>
      <c r="E232">
        <v>209.75</v>
      </c>
    </row>
    <row r="233" spans="1:5" x14ac:dyDescent="0.35">
      <c r="A233" s="6">
        <v>44727</v>
      </c>
      <c r="B233" t="s">
        <v>42</v>
      </c>
      <c r="C233" t="s">
        <v>59</v>
      </c>
      <c r="D233" s="24">
        <v>45261</v>
      </c>
      <c r="E233">
        <v>142.75</v>
      </c>
    </row>
    <row r="234" spans="1:5" x14ac:dyDescent="0.35">
      <c r="A234" s="6">
        <v>44728</v>
      </c>
      <c r="B234" t="s">
        <v>42</v>
      </c>
      <c r="C234" t="s">
        <v>59</v>
      </c>
      <c r="D234" s="24">
        <v>44713</v>
      </c>
      <c r="E234">
        <v>298</v>
      </c>
    </row>
    <row r="235" spans="1:5" x14ac:dyDescent="0.35">
      <c r="A235" s="6">
        <v>44728</v>
      </c>
      <c r="B235" t="s">
        <v>42</v>
      </c>
      <c r="C235" t="s">
        <v>59</v>
      </c>
      <c r="D235" s="24">
        <v>44805</v>
      </c>
      <c r="E235">
        <v>336.82</v>
      </c>
    </row>
    <row r="236" spans="1:5" x14ac:dyDescent="0.35">
      <c r="A236" s="6">
        <v>44728</v>
      </c>
      <c r="B236" t="s">
        <v>42</v>
      </c>
      <c r="C236" t="s">
        <v>59</v>
      </c>
      <c r="D236" s="24">
        <v>44896</v>
      </c>
      <c r="E236">
        <v>270.66000000000003</v>
      </c>
    </row>
    <row r="237" spans="1:5" x14ac:dyDescent="0.35">
      <c r="A237" s="6">
        <v>44728</v>
      </c>
      <c r="B237" t="s">
        <v>42</v>
      </c>
      <c r="C237" t="s">
        <v>59</v>
      </c>
      <c r="D237" s="24">
        <v>44986</v>
      </c>
      <c r="E237">
        <v>250.02</v>
      </c>
    </row>
    <row r="238" spans="1:5" x14ac:dyDescent="0.35">
      <c r="A238" s="6">
        <v>44728</v>
      </c>
      <c r="B238" t="s">
        <v>42</v>
      </c>
      <c r="C238" t="s">
        <v>59</v>
      </c>
      <c r="D238" s="24">
        <v>45078</v>
      </c>
      <c r="E238">
        <v>221.54</v>
      </c>
    </row>
    <row r="239" spans="1:5" x14ac:dyDescent="0.35">
      <c r="A239" s="6">
        <v>44728</v>
      </c>
      <c r="B239" t="s">
        <v>42</v>
      </c>
      <c r="C239" t="s">
        <v>59</v>
      </c>
      <c r="D239" s="24">
        <v>45170</v>
      </c>
      <c r="E239">
        <v>209.95</v>
      </c>
    </row>
    <row r="240" spans="1:5" x14ac:dyDescent="0.35">
      <c r="A240" s="6">
        <v>44728</v>
      </c>
      <c r="B240" t="s">
        <v>42</v>
      </c>
      <c r="C240" t="s">
        <v>59</v>
      </c>
      <c r="D240" s="24">
        <v>45261</v>
      </c>
      <c r="E240">
        <v>142</v>
      </c>
    </row>
    <row r="241" spans="1:5" x14ac:dyDescent="0.35">
      <c r="A241" s="6">
        <v>44729</v>
      </c>
      <c r="B241" t="s">
        <v>42</v>
      </c>
      <c r="C241" t="s">
        <v>59</v>
      </c>
      <c r="D241" s="24">
        <v>44713</v>
      </c>
      <c r="E241">
        <v>298</v>
      </c>
    </row>
    <row r="242" spans="1:5" x14ac:dyDescent="0.35">
      <c r="A242" s="6">
        <v>44729</v>
      </c>
      <c r="B242" t="s">
        <v>42</v>
      </c>
      <c r="C242" t="s">
        <v>59</v>
      </c>
      <c r="D242" s="24">
        <v>44805</v>
      </c>
      <c r="E242">
        <v>338</v>
      </c>
    </row>
    <row r="243" spans="1:5" x14ac:dyDescent="0.35">
      <c r="A243" s="6">
        <v>44729</v>
      </c>
      <c r="B243" t="s">
        <v>42</v>
      </c>
      <c r="C243" t="s">
        <v>59</v>
      </c>
      <c r="D243" s="24">
        <v>44896</v>
      </c>
      <c r="E243">
        <v>271.41000000000003</v>
      </c>
    </row>
    <row r="244" spans="1:5" x14ac:dyDescent="0.35">
      <c r="A244" s="6">
        <v>44729</v>
      </c>
      <c r="B244" t="s">
        <v>42</v>
      </c>
      <c r="C244" t="s">
        <v>59</v>
      </c>
      <c r="D244" s="24">
        <v>44986</v>
      </c>
      <c r="E244">
        <v>251.73</v>
      </c>
    </row>
    <row r="245" spans="1:5" x14ac:dyDescent="0.35">
      <c r="A245" s="6">
        <v>44729</v>
      </c>
      <c r="B245" t="s">
        <v>42</v>
      </c>
      <c r="C245" t="s">
        <v>59</v>
      </c>
      <c r="D245" s="24">
        <v>45078</v>
      </c>
      <c r="E245">
        <v>223.06</v>
      </c>
    </row>
    <row r="246" spans="1:5" x14ac:dyDescent="0.35">
      <c r="A246" s="6">
        <v>44729</v>
      </c>
      <c r="B246" t="s">
        <v>42</v>
      </c>
      <c r="C246" t="s">
        <v>59</v>
      </c>
      <c r="D246" s="24">
        <v>45170</v>
      </c>
      <c r="E246">
        <v>210</v>
      </c>
    </row>
    <row r="247" spans="1:5" x14ac:dyDescent="0.35">
      <c r="A247" s="6">
        <v>44729</v>
      </c>
      <c r="B247" t="s">
        <v>42</v>
      </c>
      <c r="C247" t="s">
        <v>59</v>
      </c>
      <c r="D247" s="24">
        <v>45261</v>
      </c>
      <c r="E247">
        <v>142.97</v>
      </c>
    </row>
    <row r="248" spans="1:5" x14ac:dyDescent="0.35">
      <c r="A248" s="6">
        <v>44732</v>
      </c>
      <c r="B248" t="s">
        <v>42</v>
      </c>
      <c r="C248" t="s">
        <v>59</v>
      </c>
      <c r="D248" s="24">
        <v>44713</v>
      </c>
      <c r="E248">
        <v>298</v>
      </c>
    </row>
    <row r="249" spans="1:5" x14ac:dyDescent="0.35">
      <c r="A249" s="6">
        <v>44732</v>
      </c>
      <c r="B249" t="s">
        <v>42</v>
      </c>
      <c r="C249" t="s">
        <v>59</v>
      </c>
      <c r="D249" s="24">
        <v>44805</v>
      </c>
      <c r="E249">
        <v>338</v>
      </c>
    </row>
    <row r="250" spans="1:5" x14ac:dyDescent="0.35">
      <c r="A250" s="6">
        <v>44732</v>
      </c>
      <c r="B250" t="s">
        <v>42</v>
      </c>
      <c r="C250" t="s">
        <v>59</v>
      </c>
      <c r="D250" s="24">
        <v>44896</v>
      </c>
      <c r="E250">
        <v>271.41000000000003</v>
      </c>
    </row>
    <row r="251" spans="1:5" x14ac:dyDescent="0.35">
      <c r="A251" s="6">
        <v>44732</v>
      </c>
      <c r="B251" t="s">
        <v>42</v>
      </c>
      <c r="C251" t="s">
        <v>59</v>
      </c>
      <c r="D251" s="24">
        <v>44986</v>
      </c>
      <c r="E251">
        <v>251.73</v>
      </c>
    </row>
    <row r="252" spans="1:5" x14ac:dyDescent="0.35">
      <c r="A252" s="6">
        <v>44732</v>
      </c>
      <c r="B252" t="s">
        <v>42</v>
      </c>
      <c r="C252" t="s">
        <v>59</v>
      </c>
      <c r="D252" s="24">
        <v>45078</v>
      </c>
      <c r="E252">
        <v>223.06</v>
      </c>
    </row>
    <row r="253" spans="1:5" x14ac:dyDescent="0.35">
      <c r="A253" s="6">
        <v>44732</v>
      </c>
      <c r="B253" t="s">
        <v>42</v>
      </c>
      <c r="C253" t="s">
        <v>59</v>
      </c>
      <c r="D253" s="24">
        <v>45170</v>
      </c>
      <c r="E253">
        <v>210</v>
      </c>
    </row>
    <row r="254" spans="1:5" x14ac:dyDescent="0.35">
      <c r="A254" s="6">
        <v>44732</v>
      </c>
      <c r="B254" t="s">
        <v>42</v>
      </c>
      <c r="C254" t="s">
        <v>59</v>
      </c>
      <c r="D254" s="24">
        <v>45261</v>
      </c>
      <c r="E254">
        <v>142.97</v>
      </c>
    </row>
    <row r="255" spans="1:5" x14ac:dyDescent="0.35">
      <c r="A255" s="6">
        <v>44733</v>
      </c>
      <c r="B255" t="s">
        <v>42</v>
      </c>
      <c r="C255" t="s">
        <v>59</v>
      </c>
      <c r="D255" s="24">
        <v>44713</v>
      </c>
      <c r="E255">
        <v>298</v>
      </c>
    </row>
    <row r="256" spans="1:5" x14ac:dyDescent="0.35">
      <c r="A256" s="6">
        <v>44733</v>
      </c>
      <c r="B256" t="s">
        <v>42</v>
      </c>
      <c r="C256" t="s">
        <v>59</v>
      </c>
      <c r="D256" s="24">
        <v>44805</v>
      </c>
      <c r="E256">
        <v>326</v>
      </c>
    </row>
    <row r="257" spans="1:5" x14ac:dyDescent="0.35">
      <c r="A257" s="6">
        <v>44733</v>
      </c>
      <c r="B257" t="s">
        <v>42</v>
      </c>
      <c r="C257" t="s">
        <v>59</v>
      </c>
      <c r="D257" s="24">
        <v>44896</v>
      </c>
      <c r="E257">
        <v>262</v>
      </c>
    </row>
    <row r="258" spans="1:5" x14ac:dyDescent="0.35">
      <c r="A258" s="6">
        <v>44733</v>
      </c>
      <c r="B258" t="s">
        <v>42</v>
      </c>
      <c r="C258" t="s">
        <v>59</v>
      </c>
      <c r="D258" s="24">
        <v>44986</v>
      </c>
      <c r="E258">
        <v>245.25</v>
      </c>
    </row>
    <row r="259" spans="1:5" x14ac:dyDescent="0.35">
      <c r="A259" s="6">
        <v>44733</v>
      </c>
      <c r="B259" t="s">
        <v>42</v>
      </c>
      <c r="C259" t="s">
        <v>59</v>
      </c>
      <c r="D259" s="24">
        <v>45078</v>
      </c>
      <c r="E259">
        <v>219.25</v>
      </c>
    </row>
    <row r="260" spans="1:5" x14ac:dyDescent="0.35">
      <c r="A260" s="6">
        <v>44733</v>
      </c>
      <c r="B260" t="s">
        <v>42</v>
      </c>
      <c r="C260" t="s">
        <v>59</v>
      </c>
      <c r="D260" s="24">
        <v>45170</v>
      </c>
      <c r="E260">
        <v>205</v>
      </c>
    </row>
    <row r="261" spans="1:5" x14ac:dyDescent="0.35">
      <c r="A261" s="6">
        <v>44733</v>
      </c>
      <c r="B261" t="s">
        <v>42</v>
      </c>
      <c r="C261" t="s">
        <v>59</v>
      </c>
      <c r="D261" s="24">
        <v>45261</v>
      </c>
      <c r="E261">
        <v>139.5</v>
      </c>
    </row>
    <row r="262" spans="1:5" x14ac:dyDescent="0.35">
      <c r="A262" s="6">
        <v>44734</v>
      </c>
      <c r="B262" t="s">
        <v>42</v>
      </c>
      <c r="C262" t="s">
        <v>59</v>
      </c>
      <c r="D262" s="24">
        <v>44713</v>
      </c>
      <c r="E262">
        <v>302</v>
      </c>
    </row>
    <row r="263" spans="1:5" x14ac:dyDescent="0.35">
      <c r="A263" s="6">
        <v>44734</v>
      </c>
      <c r="B263" t="s">
        <v>42</v>
      </c>
      <c r="C263" t="s">
        <v>59</v>
      </c>
      <c r="D263" s="24">
        <v>44805</v>
      </c>
      <c r="E263">
        <v>332.5</v>
      </c>
    </row>
    <row r="264" spans="1:5" x14ac:dyDescent="0.35">
      <c r="A264" s="6">
        <v>44734</v>
      </c>
      <c r="B264" t="s">
        <v>42</v>
      </c>
      <c r="C264" t="s">
        <v>59</v>
      </c>
      <c r="D264" s="24">
        <v>44896</v>
      </c>
      <c r="E264">
        <v>264</v>
      </c>
    </row>
    <row r="265" spans="1:5" x14ac:dyDescent="0.35">
      <c r="A265" s="6">
        <v>44734</v>
      </c>
      <c r="B265" t="s">
        <v>42</v>
      </c>
      <c r="C265" t="s">
        <v>59</v>
      </c>
      <c r="D265" s="24">
        <v>44986</v>
      </c>
      <c r="E265">
        <v>245.75</v>
      </c>
    </row>
    <row r="266" spans="1:5" x14ac:dyDescent="0.35">
      <c r="A266" s="6">
        <v>44734</v>
      </c>
      <c r="B266" t="s">
        <v>42</v>
      </c>
      <c r="C266" t="s">
        <v>59</v>
      </c>
      <c r="D266" s="24">
        <v>45078</v>
      </c>
      <c r="E266">
        <v>219.25</v>
      </c>
    </row>
    <row r="267" spans="1:5" x14ac:dyDescent="0.35">
      <c r="A267" s="6">
        <v>44734</v>
      </c>
      <c r="B267" t="s">
        <v>42</v>
      </c>
      <c r="C267" t="s">
        <v>59</v>
      </c>
      <c r="D267" s="24">
        <v>45170</v>
      </c>
      <c r="E267">
        <v>206.44</v>
      </c>
    </row>
    <row r="268" spans="1:5" x14ac:dyDescent="0.35">
      <c r="A268" s="6">
        <v>44734</v>
      </c>
      <c r="B268" t="s">
        <v>42</v>
      </c>
      <c r="C268" t="s">
        <v>59</v>
      </c>
      <c r="D268" s="24">
        <v>45261</v>
      </c>
      <c r="E268">
        <v>140.13</v>
      </c>
    </row>
    <row r="269" spans="1:5" x14ac:dyDescent="0.35">
      <c r="A269" s="6">
        <v>44735</v>
      </c>
      <c r="B269" t="s">
        <v>42</v>
      </c>
      <c r="C269" t="s">
        <v>59</v>
      </c>
      <c r="D269" s="24">
        <v>44713</v>
      </c>
      <c r="E269">
        <v>302</v>
      </c>
    </row>
    <row r="270" spans="1:5" x14ac:dyDescent="0.35">
      <c r="A270" s="6">
        <v>44735</v>
      </c>
      <c r="B270" t="s">
        <v>42</v>
      </c>
      <c r="C270" t="s">
        <v>59</v>
      </c>
      <c r="D270" s="24">
        <v>44805</v>
      </c>
      <c r="E270">
        <v>338</v>
      </c>
    </row>
    <row r="271" spans="1:5" x14ac:dyDescent="0.35">
      <c r="A271" s="6">
        <v>44735</v>
      </c>
      <c r="B271" t="s">
        <v>42</v>
      </c>
      <c r="C271" t="s">
        <v>59</v>
      </c>
      <c r="D271" s="24">
        <v>44896</v>
      </c>
      <c r="E271">
        <v>267</v>
      </c>
    </row>
    <row r="272" spans="1:5" x14ac:dyDescent="0.35">
      <c r="A272" s="6">
        <v>44735</v>
      </c>
      <c r="B272" t="s">
        <v>42</v>
      </c>
      <c r="C272" t="s">
        <v>59</v>
      </c>
      <c r="D272" s="24">
        <v>44986</v>
      </c>
      <c r="E272">
        <v>248</v>
      </c>
    </row>
    <row r="273" spans="1:5" x14ac:dyDescent="0.35">
      <c r="A273" s="6">
        <v>44735</v>
      </c>
      <c r="B273" t="s">
        <v>42</v>
      </c>
      <c r="C273" t="s">
        <v>59</v>
      </c>
      <c r="D273" s="24">
        <v>45078</v>
      </c>
      <c r="E273">
        <v>221</v>
      </c>
    </row>
    <row r="274" spans="1:5" x14ac:dyDescent="0.35">
      <c r="A274" s="6">
        <v>44735</v>
      </c>
      <c r="B274" t="s">
        <v>42</v>
      </c>
      <c r="C274" t="s">
        <v>59</v>
      </c>
      <c r="D274" s="24">
        <v>45170</v>
      </c>
      <c r="E274">
        <v>207.25</v>
      </c>
    </row>
    <row r="275" spans="1:5" x14ac:dyDescent="0.35">
      <c r="A275" s="6">
        <v>44735</v>
      </c>
      <c r="B275" t="s">
        <v>42</v>
      </c>
      <c r="C275" t="s">
        <v>59</v>
      </c>
      <c r="D275" s="24">
        <v>45261</v>
      </c>
      <c r="E275">
        <v>141</v>
      </c>
    </row>
    <row r="276" spans="1:5" x14ac:dyDescent="0.35">
      <c r="A276" s="6">
        <v>44736</v>
      </c>
      <c r="B276" t="s">
        <v>42</v>
      </c>
      <c r="C276" t="s">
        <v>59</v>
      </c>
      <c r="D276" s="24">
        <v>44713</v>
      </c>
      <c r="E276">
        <v>302.5</v>
      </c>
    </row>
    <row r="277" spans="1:5" x14ac:dyDescent="0.35">
      <c r="A277" s="6">
        <v>44736</v>
      </c>
      <c r="B277" t="s">
        <v>42</v>
      </c>
      <c r="C277" t="s">
        <v>59</v>
      </c>
      <c r="D277" s="24">
        <v>44805</v>
      </c>
      <c r="E277">
        <v>336</v>
      </c>
    </row>
    <row r="278" spans="1:5" x14ac:dyDescent="0.35">
      <c r="A278" s="6">
        <v>44736</v>
      </c>
      <c r="B278" t="s">
        <v>42</v>
      </c>
      <c r="C278" t="s">
        <v>59</v>
      </c>
      <c r="D278" s="24">
        <v>44896</v>
      </c>
      <c r="E278">
        <v>264</v>
      </c>
    </row>
    <row r="279" spans="1:5" x14ac:dyDescent="0.35">
      <c r="A279" s="6">
        <v>44736</v>
      </c>
      <c r="B279" t="s">
        <v>42</v>
      </c>
      <c r="C279" t="s">
        <v>59</v>
      </c>
      <c r="D279" s="24">
        <v>44986</v>
      </c>
      <c r="E279">
        <v>244.5</v>
      </c>
    </row>
    <row r="280" spans="1:5" x14ac:dyDescent="0.35">
      <c r="A280" s="6">
        <v>44736</v>
      </c>
      <c r="B280" t="s">
        <v>42</v>
      </c>
      <c r="C280" t="s">
        <v>59</v>
      </c>
      <c r="D280" s="24">
        <v>45078</v>
      </c>
      <c r="E280">
        <v>216.65</v>
      </c>
    </row>
    <row r="281" spans="1:5" x14ac:dyDescent="0.35">
      <c r="A281" s="6">
        <v>44736</v>
      </c>
      <c r="B281" t="s">
        <v>42</v>
      </c>
      <c r="C281" t="s">
        <v>59</v>
      </c>
      <c r="D281" s="24">
        <v>45170</v>
      </c>
      <c r="E281">
        <v>203.17</v>
      </c>
    </row>
    <row r="282" spans="1:5" x14ac:dyDescent="0.35">
      <c r="A282" s="6">
        <v>44736</v>
      </c>
      <c r="B282" t="s">
        <v>42</v>
      </c>
      <c r="C282" t="s">
        <v>59</v>
      </c>
      <c r="D282" s="24">
        <v>45261</v>
      </c>
      <c r="E282">
        <v>140</v>
      </c>
    </row>
    <row r="283" spans="1:5" x14ac:dyDescent="0.35">
      <c r="A283" s="6">
        <v>44739</v>
      </c>
      <c r="B283" t="s">
        <v>42</v>
      </c>
      <c r="C283" t="s">
        <v>59</v>
      </c>
      <c r="D283" s="24">
        <v>44713</v>
      </c>
      <c r="E283">
        <v>302.5</v>
      </c>
    </row>
    <row r="284" spans="1:5" x14ac:dyDescent="0.35">
      <c r="A284" s="6">
        <v>44739</v>
      </c>
      <c r="B284" t="s">
        <v>42</v>
      </c>
      <c r="C284" t="s">
        <v>59</v>
      </c>
      <c r="D284" s="24">
        <v>44805</v>
      </c>
      <c r="E284">
        <v>325</v>
      </c>
    </row>
    <row r="285" spans="1:5" x14ac:dyDescent="0.35">
      <c r="A285" s="6">
        <v>44739</v>
      </c>
      <c r="B285" t="s">
        <v>42</v>
      </c>
      <c r="C285" t="s">
        <v>59</v>
      </c>
      <c r="D285" s="24">
        <v>44896</v>
      </c>
      <c r="E285">
        <v>255</v>
      </c>
    </row>
    <row r="286" spans="1:5" x14ac:dyDescent="0.35">
      <c r="A286" s="6">
        <v>44739</v>
      </c>
      <c r="B286" t="s">
        <v>42</v>
      </c>
      <c r="C286" t="s">
        <v>59</v>
      </c>
      <c r="D286" s="24">
        <v>44986</v>
      </c>
      <c r="E286">
        <v>240</v>
      </c>
    </row>
    <row r="287" spans="1:5" x14ac:dyDescent="0.35">
      <c r="A287" s="6">
        <v>44739</v>
      </c>
      <c r="B287" t="s">
        <v>42</v>
      </c>
      <c r="C287" t="s">
        <v>59</v>
      </c>
      <c r="D287" s="24">
        <v>45078</v>
      </c>
      <c r="E287">
        <v>216</v>
      </c>
    </row>
    <row r="288" spans="1:5" x14ac:dyDescent="0.35">
      <c r="A288" s="6">
        <v>44739</v>
      </c>
      <c r="B288" t="s">
        <v>42</v>
      </c>
      <c r="C288" t="s">
        <v>59</v>
      </c>
      <c r="D288" s="24">
        <v>45170</v>
      </c>
      <c r="E288">
        <v>199.95</v>
      </c>
    </row>
    <row r="289" spans="1:5" x14ac:dyDescent="0.35">
      <c r="A289" s="6">
        <v>44739</v>
      </c>
      <c r="B289" t="s">
        <v>42</v>
      </c>
      <c r="C289" t="s">
        <v>59</v>
      </c>
      <c r="D289" s="24">
        <v>45261</v>
      </c>
      <c r="E289">
        <v>138.05000000000001</v>
      </c>
    </row>
    <row r="290" spans="1:5" x14ac:dyDescent="0.35">
      <c r="A290" s="6">
        <v>44740</v>
      </c>
      <c r="B290" t="s">
        <v>42</v>
      </c>
      <c r="C290" t="s">
        <v>59</v>
      </c>
      <c r="D290" s="24">
        <v>44713</v>
      </c>
      <c r="E290">
        <v>302.5</v>
      </c>
    </row>
    <row r="291" spans="1:5" x14ac:dyDescent="0.35">
      <c r="A291" s="6">
        <v>44740</v>
      </c>
      <c r="B291" t="s">
        <v>42</v>
      </c>
      <c r="C291" t="s">
        <v>59</v>
      </c>
      <c r="D291" s="24">
        <v>44805</v>
      </c>
      <c r="E291">
        <v>328</v>
      </c>
    </row>
    <row r="292" spans="1:5" x14ac:dyDescent="0.35">
      <c r="A292" s="6">
        <v>44740</v>
      </c>
      <c r="B292" t="s">
        <v>42</v>
      </c>
      <c r="C292" t="s">
        <v>59</v>
      </c>
      <c r="D292" s="24">
        <v>44896</v>
      </c>
      <c r="E292">
        <v>252</v>
      </c>
    </row>
    <row r="293" spans="1:5" x14ac:dyDescent="0.35">
      <c r="A293" s="6">
        <v>44740</v>
      </c>
      <c r="B293" t="s">
        <v>42</v>
      </c>
      <c r="C293" t="s">
        <v>59</v>
      </c>
      <c r="D293" s="24">
        <v>44986</v>
      </c>
      <c r="E293">
        <v>239</v>
      </c>
    </row>
    <row r="294" spans="1:5" x14ac:dyDescent="0.35">
      <c r="A294" s="6">
        <v>44740</v>
      </c>
      <c r="B294" t="s">
        <v>42</v>
      </c>
      <c r="C294" t="s">
        <v>59</v>
      </c>
      <c r="D294" s="24">
        <v>45078</v>
      </c>
      <c r="E294">
        <v>217.5</v>
      </c>
    </row>
    <row r="295" spans="1:5" x14ac:dyDescent="0.35">
      <c r="A295" s="6">
        <v>44740</v>
      </c>
      <c r="B295" t="s">
        <v>42</v>
      </c>
      <c r="C295" t="s">
        <v>59</v>
      </c>
      <c r="D295" s="24">
        <v>45170</v>
      </c>
      <c r="E295">
        <v>198.99</v>
      </c>
    </row>
    <row r="296" spans="1:5" x14ac:dyDescent="0.35">
      <c r="A296" s="6">
        <v>44740</v>
      </c>
      <c r="B296" t="s">
        <v>42</v>
      </c>
      <c r="C296" t="s">
        <v>59</v>
      </c>
      <c r="D296" s="24">
        <v>45261</v>
      </c>
      <c r="E296">
        <v>138</v>
      </c>
    </row>
    <row r="297" spans="1:5" x14ac:dyDescent="0.35">
      <c r="A297" s="6">
        <v>44741</v>
      </c>
      <c r="B297" t="s">
        <v>42</v>
      </c>
      <c r="C297" t="s">
        <v>59</v>
      </c>
      <c r="D297" s="24">
        <v>44713</v>
      </c>
      <c r="E297">
        <v>302.5</v>
      </c>
    </row>
    <row r="298" spans="1:5" x14ac:dyDescent="0.35">
      <c r="A298" s="6">
        <v>44741</v>
      </c>
      <c r="B298" t="s">
        <v>42</v>
      </c>
      <c r="C298" t="s">
        <v>59</v>
      </c>
      <c r="D298" s="24">
        <v>44805</v>
      </c>
      <c r="E298">
        <v>341</v>
      </c>
    </row>
    <row r="299" spans="1:5" x14ac:dyDescent="0.35">
      <c r="A299" s="6">
        <v>44741</v>
      </c>
      <c r="B299" t="s">
        <v>42</v>
      </c>
      <c r="C299" t="s">
        <v>59</v>
      </c>
      <c r="D299" s="24">
        <v>44896</v>
      </c>
      <c r="E299">
        <v>260.26</v>
      </c>
    </row>
    <row r="300" spans="1:5" x14ac:dyDescent="0.35">
      <c r="A300" s="6">
        <v>44741</v>
      </c>
      <c r="B300" t="s">
        <v>42</v>
      </c>
      <c r="C300" t="s">
        <v>59</v>
      </c>
      <c r="D300" s="24">
        <v>44986</v>
      </c>
      <c r="E300">
        <v>243</v>
      </c>
    </row>
    <row r="301" spans="1:5" x14ac:dyDescent="0.35">
      <c r="A301" s="6">
        <v>44741</v>
      </c>
      <c r="B301" t="s">
        <v>42</v>
      </c>
      <c r="C301" t="s">
        <v>59</v>
      </c>
      <c r="D301" s="24">
        <v>45078</v>
      </c>
      <c r="E301">
        <v>221.5</v>
      </c>
    </row>
    <row r="302" spans="1:5" x14ac:dyDescent="0.35">
      <c r="A302" s="6">
        <v>44741</v>
      </c>
      <c r="B302" t="s">
        <v>42</v>
      </c>
      <c r="C302" t="s">
        <v>59</v>
      </c>
      <c r="D302" s="24">
        <v>45170</v>
      </c>
      <c r="E302">
        <v>199.5</v>
      </c>
    </row>
    <row r="303" spans="1:5" x14ac:dyDescent="0.35">
      <c r="A303" s="6">
        <v>44741</v>
      </c>
      <c r="B303" t="s">
        <v>42</v>
      </c>
      <c r="C303" t="s">
        <v>59</v>
      </c>
      <c r="D303" s="24">
        <v>45261</v>
      </c>
      <c r="E303">
        <v>138.75</v>
      </c>
    </row>
    <row r="304" spans="1:5" x14ac:dyDescent="0.35">
      <c r="A304" s="6">
        <v>44742</v>
      </c>
      <c r="B304" t="s">
        <v>42</v>
      </c>
      <c r="C304" t="s">
        <v>59</v>
      </c>
      <c r="D304" s="24">
        <v>44805</v>
      </c>
      <c r="E304">
        <v>345.23</v>
      </c>
    </row>
    <row r="305" spans="1:5" x14ac:dyDescent="0.35">
      <c r="A305" s="6">
        <v>44742</v>
      </c>
      <c r="B305" t="s">
        <v>42</v>
      </c>
      <c r="C305" t="s">
        <v>59</v>
      </c>
      <c r="D305" s="24">
        <v>44896</v>
      </c>
      <c r="E305">
        <v>263.49</v>
      </c>
    </row>
    <row r="306" spans="1:5" x14ac:dyDescent="0.35">
      <c r="A306" s="6">
        <v>44742</v>
      </c>
      <c r="B306" t="s">
        <v>42</v>
      </c>
      <c r="C306" t="s">
        <v>59</v>
      </c>
      <c r="D306" s="24">
        <v>44986</v>
      </c>
      <c r="E306">
        <v>245</v>
      </c>
    </row>
    <row r="307" spans="1:5" x14ac:dyDescent="0.35">
      <c r="A307" s="6">
        <v>44742</v>
      </c>
      <c r="B307" t="s">
        <v>42</v>
      </c>
      <c r="C307" t="s">
        <v>59</v>
      </c>
      <c r="D307" s="24">
        <v>45078</v>
      </c>
      <c r="E307">
        <v>224</v>
      </c>
    </row>
    <row r="308" spans="1:5" x14ac:dyDescent="0.35">
      <c r="A308" s="6">
        <v>44742</v>
      </c>
      <c r="B308" t="s">
        <v>42</v>
      </c>
      <c r="C308" t="s">
        <v>59</v>
      </c>
      <c r="D308" s="24">
        <v>45170</v>
      </c>
      <c r="E308">
        <v>200</v>
      </c>
    </row>
    <row r="309" spans="1:5" x14ac:dyDescent="0.35">
      <c r="A309" s="6">
        <v>44742</v>
      </c>
      <c r="B309" t="s">
        <v>42</v>
      </c>
      <c r="C309" t="s">
        <v>59</v>
      </c>
      <c r="D309" s="24">
        <v>45261</v>
      </c>
      <c r="E309">
        <v>140</v>
      </c>
    </row>
    <row r="310" spans="1:5" x14ac:dyDescent="0.35">
      <c r="A310" s="6">
        <v>44743</v>
      </c>
      <c r="B310" t="s">
        <v>42</v>
      </c>
      <c r="C310" t="s">
        <v>59</v>
      </c>
      <c r="D310" s="24">
        <v>44805</v>
      </c>
      <c r="E310">
        <v>338.8</v>
      </c>
    </row>
    <row r="311" spans="1:5" x14ac:dyDescent="0.35">
      <c r="A311" s="6">
        <v>44743</v>
      </c>
      <c r="B311" t="s">
        <v>42</v>
      </c>
      <c r="C311" t="s">
        <v>59</v>
      </c>
      <c r="D311" s="24">
        <v>44896</v>
      </c>
      <c r="E311">
        <v>255</v>
      </c>
    </row>
    <row r="312" spans="1:5" x14ac:dyDescent="0.35">
      <c r="A312" s="6">
        <v>44743</v>
      </c>
      <c r="B312" t="s">
        <v>42</v>
      </c>
      <c r="C312" t="s">
        <v>59</v>
      </c>
      <c r="D312" s="24">
        <v>44986</v>
      </c>
      <c r="E312">
        <v>240.25</v>
      </c>
    </row>
    <row r="313" spans="1:5" x14ac:dyDescent="0.35">
      <c r="A313" s="6">
        <v>44743</v>
      </c>
      <c r="B313" t="s">
        <v>42</v>
      </c>
      <c r="C313" t="s">
        <v>59</v>
      </c>
      <c r="D313" s="24">
        <v>45078</v>
      </c>
      <c r="E313">
        <v>222.71</v>
      </c>
    </row>
    <row r="314" spans="1:5" x14ac:dyDescent="0.35">
      <c r="A314" s="6">
        <v>44743</v>
      </c>
      <c r="B314" t="s">
        <v>42</v>
      </c>
      <c r="C314" t="s">
        <v>59</v>
      </c>
      <c r="D314" s="24">
        <v>45170</v>
      </c>
      <c r="E314">
        <v>198.84</v>
      </c>
    </row>
    <row r="315" spans="1:5" x14ac:dyDescent="0.35">
      <c r="A315" s="6">
        <v>44743</v>
      </c>
      <c r="B315" t="s">
        <v>42</v>
      </c>
      <c r="C315" t="s">
        <v>59</v>
      </c>
      <c r="D315" s="24">
        <v>45261</v>
      </c>
      <c r="E315">
        <v>139.31</v>
      </c>
    </row>
    <row r="316" spans="1:5" x14ac:dyDescent="0.35">
      <c r="A316" s="6">
        <v>44746</v>
      </c>
      <c r="B316" t="s">
        <v>42</v>
      </c>
      <c r="C316" t="s">
        <v>59</v>
      </c>
      <c r="D316" s="24">
        <v>44805</v>
      </c>
      <c r="E316">
        <v>330</v>
      </c>
    </row>
    <row r="317" spans="1:5" x14ac:dyDescent="0.35">
      <c r="A317" s="6">
        <v>44746</v>
      </c>
      <c r="B317" t="s">
        <v>42</v>
      </c>
      <c r="C317" t="s">
        <v>59</v>
      </c>
      <c r="D317" s="24">
        <v>44896</v>
      </c>
      <c r="E317">
        <v>256.5</v>
      </c>
    </row>
    <row r="318" spans="1:5" x14ac:dyDescent="0.35">
      <c r="A318" s="6">
        <v>44746</v>
      </c>
      <c r="B318" t="s">
        <v>42</v>
      </c>
      <c r="C318" t="s">
        <v>59</v>
      </c>
      <c r="D318" s="24">
        <v>44986</v>
      </c>
      <c r="E318">
        <v>240.25</v>
      </c>
    </row>
    <row r="319" spans="1:5" x14ac:dyDescent="0.35">
      <c r="A319" s="6">
        <v>44746</v>
      </c>
      <c r="B319" t="s">
        <v>42</v>
      </c>
      <c r="C319" t="s">
        <v>59</v>
      </c>
      <c r="D319" s="24">
        <v>45078</v>
      </c>
      <c r="E319">
        <v>224</v>
      </c>
    </row>
    <row r="320" spans="1:5" x14ac:dyDescent="0.35">
      <c r="A320" s="6">
        <v>44746</v>
      </c>
      <c r="B320" t="s">
        <v>42</v>
      </c>
      <c r="C320" t="s">
        <v>59</v>
      </c>
      <c r="D320" s="24">
        <v>45170</v>
      </c>
      <c r="E320">
        <v>199</v>
      </c>
    </row>
    <row r="321" spans="1:5" x14ac:dyDescent="0.35">
      <c r="A321" s="6">
        <v>44746</v>
      </c>
      <c r="B321" t="s">
        <v>42</v>
      </c>
      <c r="C321" t="s">
        <v>59</v>
      </c>
      <c r="D321" s="24">
        <v>45261</v>
      </c>
      <c r="E321">
        <v>140.01</v>
      </c>
    </row>
    <row r="322" spans="1:5" x14ac:dyDescent="0.35">
      <c r="A322" s="6">
        <v>44747</v>
      </c>
      <c r="B322" t="s">
        <v>42</v>
      </c>
      <c r="C322" t="s">
        <v>59</v>
      </c>
      <c r="D322" s="24">
        <v>44805</v>
      </c>
      <c r="E322">
        <v>318.5</v>
      </c>
    </row>
    <row r="323" spans="1:5" x14ac:dyDescent="0.35">
      <c r="A323" s="6">
        <v>44747</v>
      </c>
      <c r="B323" t="s">
        <v>42</v>
      </c>
      <c r="C323" t="s">
        <v>59</v>
      </c>
      <c r="D323" s="24">
        <v>44896</v>
      </c>
      <c r="E323">
        <v>248</v>
      </c>
    </row>
    <row r="324" spans="1:5" x14ac:dyDescent="0.35">
      <c r="A324" s="6">
        <v>44747</v>
      </c>
      <c r="B324" t="s">
        <v>42</v>
      </c>
      <c r="C324" t="s">
        <v>59</v>
      </c>
      <c r="D324" s="24">
        <v>44986</v>
      </c>
      <c r="E324">
        <v>239.75</v>
      </c>
    </row>
    <row r="325" spans="1:5" x14ac:dyDescent="0.35">
      <c r="A325" s="6">
        <v>44747</v>
      </c>
      <c r="B325" t="s">
        <v>42</v>
      </c>
      <c r="C325" t="s">
        <v>59</v>
      </c>
      <c r="D325" s="24">
        <v>45078</v>
      </c>
      <c r="E325">
        <v>224.52</v>
      </c>
    </row>
    <row r="326" spans="1:5" x14ac:dyDescent="0.35">
      <c r="A326" s="6">
        <v>44747</v>
      </c>
      <c r="B326" t="s">
        <v>42</v>
      </c>
      <c r="C326" t="s">
        <v>59</v>
      </c>
      <c r="D326" s="24">
        <v>45170</v>
      </c>
      <c r="E326">
        <v>198.83</v>
      </c>
    </row>
    <row r="327" spans="1:5" x14ac:dyDescent="0.35">
      <c r="A327" s="6">
        <v>44747</v>
      </c>
      <c r="B327" t="s">
        <v>42</v>
      </c>
      <c r="C327" t="s">
        <v>59</v>
      </c>
      <c r="D327" s="24">
        <v>45261</v>
      </c>
      <c r="E327">
        <v>140.02000000000001</v>
      </c>
    </row>
    <row r="328" spans="1:5" x14ac:dyDescent="0.35">
      <c r="A328" s="6">
        <v>44748</v>
      </c>
      <c r="B328" t="s">
        <v>42</v>
      </c>
      <c r="C328" t="s">
        <v>59</v>
      </c>
      <c r="D328" s="24">
        <v>44805</v>
      </c>
      <c r="E328">
        <v>315.5</v>
      </c>
    </row>
    <row r="329" spans="1:5" x14ac:dyDescent="0.35">
      <c r="A329" s="6">
        <v>44748</v>
      </c>
      <c r="B329" t="s">
        <v>42</v>
      </c>
      <c r="C329" t="s">
        <v>59</v>
      </c>
      <c r="D329" s="24">
        <v>44896</v>
      </c>
      <c r="E329">
        <v>244</v>
      </c>
    </row>
    <row r="330" spans="1:5" x14ac:dyDescent="0.35">
      <c r="A330" s="6">
        <v>44748</v>
      </c>
      <c r="B330" t="s">
        <v>42</v>
      </c>
      <c r="C330" t="s">
        <v>59</v>
      </c>
      <c r="D330" s="24">
        <v>44986</v>
      </c>
      <c r="E330">
        <v>235</v>
      </c>
    </row>
    <row r="331" spans="1:5" x14ac:dyDescent="0.35">
      <c r="A331" s="6">
        <v>44748</v>
      </c>
      <c r="B331" t="s">
        <v>42</v>
      </c>
      <c r="C331" t="s">
        <v>59</v>
      </c>
      <c r="D331" s="24">
        <v>45078</v>
      </c>
      <c r="E331">
        <v>224.25</v>
      </c>
    </row>
    <row r="332" spans="1:5" x14ac:dyDescent="0.35">
      <c r="A332" s="6">
        <v>44748</v>
      </c>
      <c r="B332" t="s">
        <v>42</v>
      </c>
      <c r="C332" t="s">
        <v>59</v>
      </c>
      <c r="D332" s="24">
        <v>45170</v>
      </c>
      <c r="E332">
        <v>198</v>
      </c>
    </row>
    <row r="333" spans="1:5" x14ac:dyDescent="0.35">
      <c r="A333" s="6">
        <v>44748</v>
      </c>
      <c r="B333" t="s">
        <v>42</v>
      </c>
      <c r="C333" t="s">
        <v>59</v>
      </c>
      <c r="D333" s="24">
        <v>45261</v>
      </c>
      <c r="E333">
        <v>140</v>
      </c>
    </row>
    <row r="334" spans="1:5" x14ac:dyDescent="0.35">
      <c r="A334" s="6">
        <v>44749</v>
      </c>
      <c r="B334" t="s">
        <v>42</v>
      </c>
      <c r="C334" t="s">
        <v>59</v>
      </c>
      <c r="D334" s="24">
        <v>44805</v>
      </c>
      <c r="E334">
        <v>311</v>
      </c>
    </row>
    <row r="335" spans="1:5" x14ac:dyDescent="0.35">
      <c r="A335" s="6">
        <v>44749</v>
      </c>
      <c r="B335" t="s">
        <v>42</v>
      </c>
      <c r="C335" t="s">
        <v>59</v>
      </c>
      <c r="D335" s="24">
        <v>44896</v>
      </c>
      <c r="E335">
        <v>236</v>
      </c>
    </row>
    <row r="336" spans="1:5" x14ac:dyDescent="0.35">
      <c r="A336" s="6">
        <v>44749</v>
      </c>
      <c r="B336" t="s">
        <v>42</v>
      </c>
      <c r="C336" t="s">
        <v>59</v>
      </c>
      <c r="D336" s="24">
        <v>44986</v>
      </c>
      <c r="E336">
        <v>231</v>
      </c>
    </row>
    <row r="337" spans="1:5" x14ac:dyDescent="0.35">
      <c r="A337" s="6">
        <v>44749</v>
      </c>
      <c r="B337" t="s">
        <v>42</v>
      </c>
      <c r="C337" t="s">
        <v>59</v>
      </c>
      <c r="D337" s="24">
        <v>45078</v>
      </c>
      <c r="E337">
        <v>223.5</v>
      </c>
    </row>
    <row r="338" spans="1:5" x14ac:dyDescent="0.35">
      <c r="A338" s="6">
        <v>44749</v>
      </c>
      <c r="B338" t="s">
        <v>42</v>
      </c>
      <c r="C338" t="s">
        <v>59</v>
      </c>
      <c r="D338" s="24">
        <v>45170</v>
      </c>
      <c r="E338">
        <v>198</v>
      </c>
    </row>
    <row r="339" spans="1:5" x14ac:dyDescent="0.35">
      <c r="A339" s="6">
        <v>44749</v>
      </c>
      <c r="B339" t="s">
        <v>42</v>
      </c>
      <c r="C339" t="s">
        <v>59</v>
      </c>
      <c r="D339" s="24">
        <v>45261</v>
      </c>
      <c r="E339">
        <v>139.26</v>
      </c>
    </row>
    <row r="340" spans="1:5" x14ac:dyDescent="0.35">
      <c r="A340" s="6">
        <v>44750</v>
      </c>
      <c r="B340" t="s">
        <v>42</v>
      </c>
      <c r="C340" t="s">
        <v>59</v>
      </c>
      <c r="D340" s="24">
        <v>44805</v>
      </c>
      <c r="E340">
        <v>311</v>
      </c>
    </row>
    <row r="341" spans="1:5" x14ac:dyDescent="0.35">
      <c r="A341" s="6">
        <v>44750</v>
      </c>
      <c r="B341" t="s">
        <v>42</v>
      </c>
      <c r="C341" t="s">
        <v>59</v>
      </c>
      <c r="D341" s="24">
        <v>44896</v>
      </c>
      <c r="E341">
        <v>245</v>
      </c>
    </row>
    <row r="342" spans="1:5" x14ac:dyDescent="0.35">
      <c r="A342" s="6">
        <v>44750</v>
      </c>
      <c r="B342" t="s">
        <v>42</v>
      </c>
      <c r="C342" t="s">
        <v>59</v>
      </c>
      <c r="D342" s="24">
        <v>44986</v>
      </c>
      <c r="E342">
        <v>232.53</v>
      </c>
    </row>
    <row r="343" spans="1:5" x14ac:dyDescent="0.35">
      <c r="A343" s="6">
        <v>44750</v>
      </c>
      <c r="B343" t="s">
        <v>42</v>
      </c>
      <c r="C343" t="s">
        <v>59</v>
      </c>
      <c r="D343" s="24">
        <v>45078</v>
      </c>
      <c r="E343">
        <v>225</v>
      </c>
    </row>
    <row r="344" spans="1:5" x14ac:dyDescent="0.35">
      <c r="A344" s="6">
        <v>44750</v>
      </c>
      <c r="B344" t="s">
        <v>42</v>
      </c>
      <c r="C344" t="s">
        <v>59</v>
      </c>
      <c r="D344" s="24">
        <v>45170</v>
      </c>
      <c r="E344">
        <v>199.5</v>
      </c>
    </row>
    <row r="345" spans="1:5" x14ac:dyDescent="0.35">
      <c r="A345" s="6">
        <v>44750</v>
      </c>
      <c r="B345" t="s">
        <v>42</v>
      </c>
      <c r="C345" t="s">
        <v>59</v>
      </c>
      <c r="D345" s="24">
        <v>45261</v>
      </c>
      <c r="E345">
        <v>141</v>
      </c>
    </row>
    <row r="346" spans="1:5" x14ac:dyDescent="0.35">
      <c r="A346" s="6">
        <v>44753</v>
      </c>
      <c r="B346" t="s">
        <v>42</v>
      </c>
      <c r="C346" t="s">
        <v>59</v>
      </c>
      <c r="D346" s="24">
        <v>44805</v>
      </c>
      <c r="E346">
        <v>325</v>
      </c>
    </row>
    <row r="347" spans="1:5" x14ac:dyDescent="0.35">
      <c r="A347" s="6">
        <v>44753</v>
      </c>
      <c r="B347" t="s">
        <v>42</v>
      </c>
      <c r="C347" t="s">
        <v>59</v>
      </c>
      <c r="D347" s="24">
        <v>44896</v>
      </c>
      <c r="E347">
        <v>249</v>
      </c>
    </row>
    <row r="348" spans="1:5" x14ac:dyDescent="0.35">
      <c r="A348" s="6">
        <v>44753</v>
      </c>
      <c r="B348" t="s">
        <v>42</v>
      </c>
      <c r="C348" t="s">
        <v>59</v>
      </c>
      <c r="D348" s="24">
        <v>44986</v>
      </c>
      <c r="E348">
        <v>234.5</v>
      </c>
    </row>
    <row r="349" spans="1:5" x14ac:dyDescent="0.35">
      <c r="A349" s="6">
        <v>44753</v>
      </c>
      <c r="B349" t="s">
        <v>42</v>
      </c>
      <c r="C349" t="s">
        <v>59</v>
      </c>
      <c r="D349" s="24">
        <v>45078</v>
      </c>
      <c r="E349">
        <v>227.53</v>
      </c>
    </row>
    <row r="350" spans="1:5" x14ac:dyDescent="0.35">
      <c r="A350" s="6">
        <v>44753</v>
      </c>
      <c r="B350" t="s">
        <v>42</v>
      </c>
      <c r="C350" t="s">
        <v>59</v>
      </c>
      <c r="D350" s="24">
        <v>45170</v>
      </c>
      <c r="E350">
        <v>201</v>
      </c>
    </row>
    <row r="351" spans="1:5" x14ac:dyDescent="0.35">
      <c r="A351" s="6">
        <v>44753</v>
      </c>
      <c r="B351" t="s">
        <v>42</v>
      </c>
      <c r="C351" t="s">
        <v>59</v>
      </c>
      <c r="D351" s="24">
        <v>45261</v>
      </c>
      <c r="E351">
        <v>142.58000000000001</v>
      </c>
    </row>
    <row r="352" spans="1:5" x14ac:dyDescent="0.35">
      <c r="A352" s="6">
        <v>44754</v>
      </c>
      <c r="B352" t="s">
        <v>42</v>
      </c>
      <c r="C352" t="s">
        <v>59</v>
      </c>
      <c r="D352" s="24">
        <v>44805</v>
      </c>
      <c r="E352">
        <v>335</v>
      </c>
    </row>
    <row r="353" spans="1:5" x14ac:dyDescent="0.35">
      <c r="A353" s="6">
        <v>44754</v>
      </c>
      <c r="B353" t="s">
        <v>42</v>
      </c>
      <c r="C353" t="s">
        <v>59</v>
      </c>
      <c r="D353" s="24">
        <v>44896</v>
      </c>
      <c r="E353">
        <v>251.43</v>
      </c>
    </row>
    <row r="354" spans="1:5" x14ac:dyDescent="0.35">
      <c r="A354" s="6">
        <v>44754</v>
      </c>
      <c r="B354" t="s">
        <v>42</v>
      </c>
      <c r="C354" t="s">
        <v>59</v>
      </c>
      <c r="D354" s="24">
        <v>44986</v>
      </c>
      <c r="E354">
        <v>237.35</v>
      </c>
    </row>
    <row r="355" spans="1:5" x14ac:dyDescent="0.35">
      <c r="A355" s="6">
        <v>44754</v>
      </c>
      <c r="B355" t="s">
        <v>42</v>
      </c>
      <c r="C355" t="s">
        <v>59</v>
      </c>
      <c r="D355" s="24">
        <v>45078</v>
      </c>
      <c r="E355">
        <v>231.28</v>
      </c>
    </row>
    <row r="356" spans="1:5" x14ac:dyDescent="0.35">
      <c r="A356" s="6">
        <v>44754</v>
      </c>
      <c r="B356" t="s">
        <v>42</v>
      </c>
      <c r="C356" t="s">
        <v>59</v>
      </c>
      <c r="D356" s="24">
        <v>45170</v>
      </c>
      <c r="E356">
        <v>202.5</v>
      </c>
    </row>
    <row r="357" spans="1:5" x14ac:dyDescent="0.35">
      <c r="A357" s="6">
        <v>44754</v>
      </c>
      <c r="B357" t="s">
        <v>42</v>
      </c>
      <c r="C357" t="s">
        <v>59</v>
      </c>
      <c r="D357" s="24">
        <v>45261</v>
      </c>
      <c r="E357">
        <v>145</v>
      </c>
    </row>
    <row r="358" spans="1:5" x14ac:dyDescent="0.35">
      <c r="A358" s="6">
        <v>44755</v>
      </c>
      <c r="B358" t="s">
        <v>42</v>
      </c>
      <c r="C358" t="s">
        <v>59</v>
      </c>
      <c r="D358" s="24">
        <v>44805</v>
      </c>
      <c r="E358">
        <v>334.6</v>
      </c>
    </row>
    <row r="359" spans="1:5" x14ac:dyDescent="0.35">
      <c r="A359" s="6">
        <v>44755</v>
      </c>
      <c r="B359" t="s">
        <v>42</v>
      </c>
      <c r="C359" t="s">
        <v>59</v>
      </c>
      <c r="D359" s="24">
        <v>44896</v>
      </c>
      <c r="E359">
        <v>248</v>
      </c>
    </row>
    <row r="360" spans="1:5" x14ac:dyDescent="0.35">
      <c r="A360" s="6">
        <v>44755</v>
      </c>
      <c r="B360" t="s">
        <v>42</v>
      </c>
      <c r="C360" t="s">
        <v>59</v>
      </c>
      <c r="D360" s="24">
        <v>44986</v>
      </c>
      <c r="E360">
        <v>236.25</v>
      </c>
    </row>
    <row r="361" spans="1:5" x14ac:dyDescent="0.35">
      <c r="A361" s="6">
        <v>44755</v>
      </c>
      <c r="B361" t="s">
        <v>42</v>
      </c>
      <c r="C361" t="s">
        <v>59</v>
      </c>
      <c r="D361" s="24">
        <v>45078</v>
      </c>
      <c r="E361">
        <v>232</v>
      </c>
    </row>
    <row r="362" spans="1:5" x14ac:dyDescent="0.35">
      <c r="A362" s="6">
        <v>44755</v>
      </c>
      <c r="B362" t="s">
        <v>42</v>
      </c>
      <c r="C362" t="s">
        <v>59</v>
      </c>
      <c r="D362" s="24">
        <v>45170</v>
      </c>
      <c r="E362">
        <v>202.5</v>
      </c>
    </row>
    <row r="363" spans="1:5" x14ac:dyDescent="0.35">
      <c r="A363" s="6">
        <v>44755</v>
      </c>
      <c r="B363" t="s">
        <v>42</v>
      </c>
      <c r="C363" t="s">
        <v>59</v>
      </c>
      <c r="D363" s="24">
        <v>45261</v>
      </c>
      <c r="E363">
        <v>145</v>
      </c>
    </row>
    <row r="364" spans="1:5" x14ac:dyDescent="0.35">
      <c r="A364" s="6">
        <v>44756</v>
      </c>
      <c r="B364" t="s">
        <v>42</v>
      </c>
      <c r="C364" t="s">
        <v>59</v>
      </c>
      <c r="D364" s="24">
        <v>44805</v>
      </c>
      <c r="E364">
        <v>341.5</v>
      </c>
    </row>
    <row r="365" spans="1:5" x14ac:dyDescent="0.35">
      <c r="A365" s="6">
        <v>44756</v>
      </c>
      <c r="B365" t="s">
        <v>42</v>
      </c>
      <c r="C365" t="s">
        <v>59</v>
      </c>
      <c r="D365" s="24">
        <v>44896</v>
      </c>
      <c r="E365">
        <v>255.5</v>
      </c>
    </row>
    <row r="366" spans="1:5" x14ac:dyDescent="0.35">
      <c r="A366" s="6">
        <v>44756</v>
      </c>
      <c r="B366" t="s">
        <v>42</v>
      </c>
      <c r="C366" t="s">
        <v>59</v>
      </c>
      <c r="D366" s="24">
        <v>44986</v>
      </c>
      <c r="E366">
        <v>245</v>
      </c>
    </row>
    <row r="367" spans="1:5" x14ac:dyDescent="0.35">
      <c r="A367" s="6">
        <v>44756</v>
      </c>
      <c r="B367" t="s">
        <v>42</v>
      </c>
      <c r="C367" t="s">
        <v>59</v>
      </c>
      <c r="D367" s="24">
        <v>45078</v>
      </c>
      <c r="E367">
        <v>238.5</v>
      </c>
    </row>
    <row r="368" spans="1:5" x14ac:dyDescent="0.35">
      <c r="A368" s="6">
        <v>44756</v>
      </c>
      <c r="B368" t="s">
        <v>42</v>
      </c>
      <c r="C368" t="s">
        <v>59</v>
      </c>
      <c r="D368" s="24">
        <v>45170</v>
      </c>
      <c r="E368">
        <v>208</v>
      </c>
    </row>
    <row r="369" spans="1:5" x14ac:dyDescent="0.35">
      <c r="A369" s="6">
        <v>44756</v>
      </c>
      <c r="B369" t="s">
        <v>42</v>
      </c>
      <c r="C369" t="s">
        <v>59</v>
      </c>
      <c r="D369" s="24">
        <v>45261</v>
      </c>
      <c r="E369">
        <v>148.72</v>
      </c>
    </row>
    <row r="370" spans="1:5" x14ac:dyDescent="0.35">
      <c r="A370" s="6">
        <v>44757</v>
      </c>
      <c r="B370" t="s">
        <v>42</v>
      </c>
      <c r="C370" t="s">
        <v>59</v>
      </c>
      <c r="D370" s="24">
        <v>44805</v>
      </c>
      <c r="E370">
        <v>345</v>
      </c>
    </row>
    <row r="371" spans="1:5" x14ac:dyDescent="0.35">
      <c r="A371" s="6">
        <v>44757</v>
      </c>
      <c r="B371" t="s">
        <v>42</v>
      </c>
      <c r="C371" t="s">
        <v>59</v>
      </c>
      <c r="D371" s="24">
        <v>44896</v>
      </c>
      <c r="E371">
        <v>259</v>
      </c>
    </row>
    <row r="372" spans="1:5" x14ac:dyDescent="0.35">
      <c r="A372" s="6">
        <v>44757</v>
      </c>
      <c r="B372" t="s">
        <v>42</v>
      </c>
      <c r="C372" t="s">
        <v>59</v>
      </c>
      <c r="D372" s="24">
        <v>44986</v>
      </c>
      <c r="E372">
        <v>248</v>
      </c>
    </row>
    <row r="373" spans="1:5" x14ac:dyDescent="0.35">
      <c r="A373" s="6">
        <v>44757</v>
      </c>
      <c r="B373" t="s">
        <v>42</v>
      </c>
      <c r="C373" t="s">
        <v>59</v>
      </c>
      <c r="D373" s="24">
        <v>45078</v>
      </c>
      <c r="E373">
        <v>244.8</v>
      </c>
    </row>
    <row r="374" spans="1:5" x14ac:dyDescent="0.35">
      <c r="A374" s="6">
        <v>44757</v>
      </c>
      <c r="B374" t="s">
        <v>42</v>
      </c>
      <c r="C374" t="s">
        <v>59</v>
      </c>
      <c r="D374" s="24">
        <v>45170</v>
      </c>
      <c r="E374">
        <v>214</v>
      </c>
    </row>
    <row r="375" spans="1:5" x14ac:dyDescent="0.35">
      <c r="A375" s="6">
        <v>44757</v>
      </c>
      <c r="B375" t="s">
        <v>42</v>
      </c>
      <c r="C375" t="s">
        <v>59</v>
      </c>
      <c r="D375" s="24">
        <v>45261</v>
      </c>
      <c r="E375">
        <v>151.5</v>
      </c>
    </row>
    <row r="376" spans="1:5" x14ac:dyDescent="0.35">
      <c r="A376" s="6">
        <v>44760</v>
      </c>
      <c r="B376" t="s">
        <v>42</v>
      </c>
      <c r="C376" t="s">
        <v>59</v>
      </c>
      <c r="D376" s="24">
        <v>44805</v>
      </c>
      <c r="E376">
        <v>338</v>
      </c>
    </row>
    <row r="377" spans="1:5" x14ac:dyDescent="0.35">
      <c r="A377" s="6">
        <v>44760</v>
      </c>
      <c r="B377" t="s">
        <v>42</v>
      </c>
      <c r="C377" t="s">
        <v>59</v>
      </c>
      <c r="D377" s="24">
        <v>44896</v>
      </c>
      <c r="E377">
        <v>257.25</v>
      </c>
    </row>
    <row r="378" spans="1:5" x14ac:dyDescent="0.35">
      <c r="A378" s="6">
        <v>44760</v>
      </c>
      <c r="B378" t="s">
        <v>42</v>
      </c>
      <c r="C378" t="s">
        <v>59</v>
      </c>
      <c r="D378" s="24">
        <v>44986</v>
      </c>
      <c r="E378">
        <v>244.17</v>
      </c>
    </row>
    <row r="379" spans="1:5" x14ac:dyDescent="0.35">
      <c r="A379" s="6">
        <v>44760</v>
      </c>
      <c r="B379" t="s">
        <v>42</v>
      </c>
      <c r="C379" t="s">
        <v>59</v>
      </c>
      <c r="D379" s="24">
        <v>45078</v>
      </c>
      <c r="E379">
        <v>241.02</v>
      </c>
    </row>
    <row r="380" spans="1:5" x14ac:dyDescent="0.35">
      <c r="A380" s="6">
        <v>44760</v>
      </c>
      <c r="B380" t="s">
        <v>42</v>
      </c>
      <c r="C380" t="s">
        <v>59</v>
      </c>
      <c r="D380" s="24">
        <v>45170</v>
      </c>
      <c r="E380">
        <v>210.7</v>
      </c>
    </row>
    <row r="381" spans="1:5" x14ac:dyDescent="0.35">
      <c r="A381" s="6">
        <v>44760</v>
      </c>
      <c r="B381" t="s">
        <v>42</v>
      </c>
      <c r="C381" t="s">
        <v>59</v>
      </c>
      <c r="D381" s="24">
        <v>45261</v>
      </c>
      <c r="E381">
        <v>148</v>
      </c>
    </row>
    <row r="382" spans="1:5" x14ac:dyDescent="0.35">
      <c r="A382" s="6">
        <v>44761</v>
      </c>
      <c r="B382" t="s">
        <v>42</v>
      </c>
      <c r="C382" t="s">
        <v>59</v>
      </c>
      <c r="D382" s="24">
        <v>44805</v>
      </c>
      <c r="E382">
        <v>340</v>
      </c>
    </row>
    <row r="383" spans="1:5" x14ac:dyDescent="0.35">
      <c r="A383" s="6">
        <v>44761</v>
      </c>
      <c r="B383" t="s">
        <v>42</v>
      </c>
      <c r="C383" t="s">
        <v>59</v>
      </c>
      <c r="D383" s="24">
        <v>44896</v>
      </c>
      <c r="E383">
        <v>255</v>
      </c>
    </row>
    <row r="384" spans="1:5" x14ac:dyDescent="0.35">
      <c r="A384" s="6">
        <v>44761</v>
      </c>
      <c r="B384" t="s">
        <v>42</v>
      </c>
      <c r="C384" t="s">
        <v>59</v>
      </c>
      <c r="D384" s="24">
        <v>44986</v>
      </c>
      <c r="E384">
        <v>242</v>
      </c>
    </row>
    <row r="385" spans="1:5" x14ac:dyDescent="0.35">
      <c r="A385" s="6">
        <v>44761</v>
      </c>
      <c r="B385" t="s">
        <v>42</v>
      </c>
      <c r="C385" t="s">
        <v>59</v>
      </c>
      <c r="D385" s="24">
        <v>45078</v>
      </c>
      <c r="E385">
        <v>238</v>
      </c>
    </row>
    <row r="386" spans="1:5" x14ac:dyDescent="0.35">
      <c r="A386" s="6">
        <v>44761</v>
      </c>
      <c r="B386" t="s">
        <v>42</v>
      </c>
      <c r="C386" t="s">
        <v>59</v>
      </c>
      <c r="D386" s="24">
        <v>45170</v>
      </c>
      <c r="E386">
        <v>207.75</v>
      </c>
    </row>
    <row r="387" spans="1:5" x14ac:dyDescent="0.35">
      <c r="A387" s="6">
        <v>44761</v>
      </c>
      <c r="B387" t="s">
        <v>42</v>
      </c>
      <c r="C387" t="s">
        <v>59</v>
      </c>
      <c r="D387" s="24">
        <v>45261</v>
      </c>
      <c r="E387">
        <v>146.1</v>
      </c>
    </row>
    <row r="388" spans="1:5" x14ac:dyDescent="0.35">
      <c r="A388" s="6">
        <v>44762</v>
      </c>
      <c r="B388" t="s">
        <v>42</v>
      </c>
      <c r="C388" t="s">
        <v>59</v>
      </c>
      <c r="D388" s="24">
        <v>44805</v>
      </c>
      <c r="E388">
        <v>342</v>
      </c>
    </row>
    <row r="389" spans="1:5" x14ac:dyDescent="0.35">
      <c r="A389" s="6">
        <v>44762</v>
      </c>
      <c r="B389" t="s">
        <v>42</v>
      </c>
      <c r="C389" t="s">
        <v>59</v>
      </c>
      <c r="D389" s="24">
        <v>44896</v>
      </c>
      <c r="E389">
        <v>255</v>
      </c>
    </row>
    <row r="390" spans="1:5" x14ac:dyDescent="0.35">
      <c r="A390" s="6">
        <v>44762</v>
      </c>
      <c r="B390" t="s">
        <v>42</v>
      </c>
      <c r="C390" t="s">
        <v>59</v>
      </c>
      <c r="D390" s="24">
        <v>44986</v>
      </c>
      <c r="E390">
        <v>240.5</v>
      </c>
    </row>
    <row r="391" spans="1:5" x14ac:dyDescent="0.35">
      <c r="A391" s="6">
        <v>44762</v>
      </c>
      <c r="B391" t="s">
        <v>42</v>
      </c>
      <c r="C391" t="s">
        <v>59</v>
      </c>
      <c r="D391" s="24">
        <v>45078</v>
      </c>
      <c r="E391">
        <v>237.77</v>
      </c>
    </row>
    <row r="392" spans="1:5" x14ac:dyDescent="0.35">
      <c r="A392" s="6">
        <v>44762</v>
      </c>
      <c r="B392" t="s">
        <v>42</v>
      </c>
      <c r="C392" t="s">
        <v>59</v>
      </c>
      <c r="D392" s="24">
        <v>45170</v>
      </c>
      <c r="E392">
        <v>206.9</v>
      </c>
    </row>
    <row r="393" spans="1:5" x14ac:dyDescent="0.35">
      <c r="A393" s="6">
        <v>44762</v>
      </c>
      <c r="B393" t="s">
        <v>42</v>
      </c>
      <c r="C393" t="s">
        <v>59</v>
      </c>
      <c r="D393" s="24">
        <v>45261</v>
      </c>
      <c r="E393">
        <v>144.5</v>
      </c>
    </row>
    <row r="394" spans="1:5" x14ac:dyDescent="0.35">
      <c r="A394" s="6">
        <v>44763</v>
      </c>
      <c r="B394" t="s">
        <v>42</v>
      </c>
      <c r="C394" t="s">
        <v>59</v>
      </c>
      <c r="D394" s="24">
        <v>44805</v>
      </c>
      <c r="E394">
        <v>337</v>
      </c>
    </row>
    <row r="395" spans="1:5" x14ac:dyDescent="0.35">
      <c r="A395" s="6">
        <v>44763</v>
      </c>
      <c r="B395" t="s">
        <v>42</v>
      </c>
      <c r="C395" t="s">
        <v>59</v>
      </c>
      <c r="D395" s="24">
        <v>44896</v>
      </c>
      <c r="E395">
        <v>253</v>
      </c>
    </row>
    <row r="396" spans="1:5" x14ac:dyDescent="0.35">
      <c r="A396" s="6">
        <v>44763</v>
      </c>
      <c r="B396" t="s">
        <v>42</v>
      </c>
      <c r="C396" t="s">
        <v>59</v>
      </c>
      <c r="D396" s="24">
        <v>44986</v>
      </c>
      <c r="E396">
        <v>236</v>
      </c>
    </row>
    <row r="397" spans="1:5" x14ac:dyDescent="0.35">
      <c r="A397" s="6">
        <v>44763</v>
      </c>
      <c r="B397" t="s">
        <v>42</v>
      </c>
      <c r="C397" t="s">
        <v>59</v>
      </c>
      <c r="D397" s="24">
        <v>45078</v>
      </c>
      <c r="E397">
        <v>235</v>
      </c>
    </row>
    <row r="398" spans="1:5" x14ac:dyDescent="0.35">
      <c r="A398" s="6">
        <v>44763</v>
      </c>
      <c r="B398" t="s">
        <v>42</v>
      </c>
      <c r="C398" t="s">
        <v>59</v>
      </c>
      <c r="D398" s="24">
        <v>45170</v>
      </c>
      <c r="E398">
        <v>206.23</v>
      </c>
    </row>
    <row r="399" spans="1:5" x14ac:dyDescent="0.35">
      <c r="A399" s="6">
        <v>44763</v>
      </c>
      <c r="B399" t="s">
        <v>42</v>
      </c>
      <c r="C399" t="s">
        <v>59</v>
      </c>
      <c r="D399" s="24">
        <v>45261</v>
      </c>
      <c r="E399">
        <v>142.56</v>
      </c>
    </row>
    <row r="400" spans="1:5" x14ac:dyDescent="0.35">
      <c r="A400" s="6">
        <v>44764</v>
      </c>
      <c r="B400" t="s">
        <v>42</v>
      </c>
      <c r="C400" t="s">
        <v>59</v>
      </c>
      <c r="D400" s="24">
        <v>44805</v>
      </c>
      <c r="E400">
        <v>332</v>
      </c>
    </row>
    <row r="401" spans="1:5" x14ac:dyDescent="0.35">
      <c r="A401" s="6">
        <v>44764</v>
      </c>
      <c r="B401" t="s">
        <v>42</v>
      </c>
      <c r="C401" t="s">
        <v>59</v>
      </c>
      <c r="D401" s="24">
        <v>44896</v>
      </c>
      <c r="E401">
        <v>250</v>
      </c>
    </row>
    <row r="402" spans="1:5" x14ac:dyDescent="0.35">
      <c r="A402" s="6">
        <v>44764</v>
      </c>
      <c r="B402" t="s">
        <v>42</v>
      </c>
      <c r="C402" t="s">
        <v>59</v>
      </c>
      <c r="D402" s="24">
        <v>44986</v>
      </c>
      <c r="E402">
        <v>230</v>
      </c>
    </row>
    <row r="403" spans="1:5" x14ac:dyDescent="0.35">
      <c r="A403" s="6">
        <v>44764</v>
      </c>
      <c r="B403" t="s">
        <v>42</v>
      </c>
      <c r="C403" t="s">
        <v>59</v>
      </c>
      <c r="D403" s="24">
        <v>45078</v>
      </c>
      <c r="E403">
        <v>231</v>
      </c>
    </row>
    <row r="404" spans="1:5" x14ac:dyDescent="0.35">
      <c r="A404" s="6">
        <v>44764</v>
      </c>
      <c r="B404" t="s">
        <v>42</v>
      </c>
      <c r="C404" t="s">
        <v>59</v>
      </c>
      <c r="D404" s="24">
        <v>45170</v>
      </c>
      <c r="E404">
        <v>203.2</v>
      </c>
    </row>
    <row r="405" spans="1:5" x14ac:dyDescent="0.35">
      <c r="A405" s="6">
        <v>44764</v>
      </c>
      <c r="B405" t="s">
        <v>42</v>
      </c>
      <c r="C405" t="s">
        <v>59</v>
      </c>
      <c r="D405" s="24">
        <v>45261</v>
      </c>
      <c r="E405">
        <v>137.83000000000001</v>
      </c>
    </row>
    <row r="406" spans="1:5" x14ac:dyDescent="0.35">
      <c r="A406" s="6">
        <v>44767</v>
      </c>
      <c r="B406" t="s">
        <v>42</v>
      </c>
      <c r="C406" t="s">
        <v>59</v>
      </c>
      <c r="D406" s="24">
        <v>44805</v>
      </c>
      <c r="E406">
        <v>330</v>
      </c>
    </row>
    <row r="407" spans="1:5" x14ac:dyDescent="0.35">
      <c r="A407" s="6">
        <v>44767</v>
      </c>
      <c r="B407" t="s">
        <v>42</v>
      </c>
      <c r="C407" t="s">
        <v>59</v>
      </c>
      <c r="D407" s="24">
        <v>44896</v>
      </c>
      <c r="E407">
        <v>250</v>
      </c>
    </row>
    <row r="408" spans="1:5" x14ac:dyDescent="0.35">
      <c r="A408" s="6">
        <v>44767</v>
      </c>
      <c r="B408" t="s">
        <v>42</v>
      </c>
      <c r="C408" t="s">
        <v>59</v>
      </c>
      <c r="D408" s="24">
        <v>44986</v>
      </c>
      <c r="E408">
        <v>230</v>
      </c>
    </row>
    <row r="409" spans="1:5" x14ac:dyDescent="0.35">
      <c r="A409" s="6">
        <v>44767</v>
      </c>
      <c r="B409" t="s">
        <v>42</v>
      </c>
      <c r="C409" t="s">
        <v>59</v>
      </c>
      <c r="D409" s="24">
        <v>45078</v>
      </c>
      <c r="E409">
        <v>231</v>
      </c>
    </row>
    <row r="410" spans="1:5" x14ac:dyDescent="0.35">
      <c r="A410" s="6">
        <v>44767</v>
      </c>
      <c r="B410" t="s">
        <v>42</v>
      </c>
      <c r="C410" t="s">
        <v>59</v>
      </c>
      <c r="D410" s="24">
        <v>45170</v>
      </c>
      <c r="E410">
        <v>204.5</v>
      </c>
    </row>
    <row r="411" spans="1:5" x14ac:dyDescent="0.35">
      <c r="A411" s="6">
        <v>44767</v>
      </c>
      <c r="B411" t="s">
        <v>42</v>
      </c>
      <c r="C411" t="s">
        <v>59</v>
      </c>
      <c r="D411" s="24">
        <v>45261</v>
      </c>
      <c r="E411">
        <v>138.71</v>
      </c>
    </row>
    <row r="412" spans="1:5" x14ac:dyDescent="0.35">
      <c r="A412" s="6">
        <v>44768</v>
      </c>
      <c r="B412" t="s">
        <v>42</v>
      </c>
      <c r="C412" t="s">
        <v>59</v>
      </c>
      <c r="D412" s="24">
        <v>44805</v>
      </c>
      <c r="E412">
        <v>324.25</v>
      </c>
    </row>
    <row r="413" spans="1:5" x14ac:dyDescent="0.35">
      <c r="A413" s="6">
        <v>44768</v>
      </c>
      <c r="B413" t="s">
        <v>42</v>
      </c>
      <c r="C413" t="s">
        <v>59</v>
      </c>
      <c r="D413" s="24">
        <v>44896</v>
      </c>
      <c r="E413">
        <v>250.5</v>
      </c>
    </row>
    <row r="414" spans="1:5" x14ac:dyDescent="0.35">
      <c r="A414" s="6">
        <v>44768</v>
      </c>
      <c r="B414" t="s">
        <v>42</v>
      </c>
      <c r="C414" t="s">
        <v>59</v>
      </c>
      <c r="D414" s="24">
        <v>44986</v>
      </c>
      <c r="E414">
        <v>235.5</v>
      </c>
    </row>
    <row r="415" spans="1:5" x14ac:dyDescent="0.35">
      <c r="A415" s="6">
        <v>44768</v>
      </c>
      <c r="B415" t="s">
        <v>42</v>
      </c>
      <c r="C415" t="s">
        <v>59</v>
      </c>
      <c r="D415" s="24">
        <v>45078</v>
      </c>
      <c r="E415">
        <v>234.75</v>
      </c>
    </row>
    <row r="416" spans="1:5" x14ac:dyDescent="0.35">
      <c r="A416" s="6">
        <v>44768</v>
      </c>
      <c r="B416" t="s">
        <v>42</v>
      </c>
      <c r="C416" t="s">
        <v>59</v>
      </c>
      <c r="D416" s="24">
        <v>45170</v>
      </c>
      <c r="E416">
        <v>206.85</v>
      </c>
    </row>
    <row r="417" spans="1:5" x14ac:dyDescent="0.35">
      <c r="A417" s="6">
        <v>44768</v>
      </c>
      <c r="B417" t="s">
        <v>42</v>
      </c>
      <c r="C417" t="s">
        <v>59</v>
      </c>
      <c r="D417" s="24">
        <v>45261</v>
      </c>
      <c r="E417">
        <v>140.47999999999999</v>
      </c>
    </row>
    <row r="418" spans="1:5" x14ac:dyDescent="0.35">
      <c r="A418" s="6">
        <v>44769</v>
      </c>
      <c r="B418" t="s">
        <v>42</v>
      </c>
      <c r="C418" t="s">
        <v>59</v>
      </c>
      <c r="D418" s="24">
        <v>44805</v>
      </c>
      <c r="E418">
        <v>315</v>
      </c>
    </row>
    <row r="419" spans="1:5" x14ac:dyDescent="0.35">
      <c r="A419" s="6">
        <v>44769</v>
      </c>
      <c r="B419" t="s">
        <v>42</v>
      </c>
      <c r="C419" t="s">
        <v>59</v>
      </c>
      <c r="D419" s="24">
        <v>44896</v>
      </c>
      <c r="E419">
        <v>251</v>
      </c>
    </row>
    <row r="420" spans="1:5" x14ac:dyDescent="0.35">
      <c r="A420" s="6">
        <v>44769</v>
      </c>
      <c r="B420" t="s">
        <v>42</v>
      </c>
      <c r="C420" t="s">
        <v>59</v>
      </c>
      <c r="D420" s="24">
        <v>44986</v>
      </c>
      <c r="E420">
        <v>234</v>
      </c>
    </row>
    <row r="421" spans="1:5" x14ac:dyDescent="0.35">
      <c r="A421" s="6">
        <v>44769</v>
      </c>
      <c r="B421" t="s">
        <v>42</v>
      </c>
      <c r="C421" t="s">
        <v>59</v>
      </c>
      <c r="D421" s="24">
        <v>45078</v>
      </c>
      <c r="E421">
        <v>234.25</v>
      </c>
    </row>
    <row r="422" spans="1:5" x14ac:dyDescent="0.35">
      <c r="A422" s="6">
        <v>44769</v>
      </c>
      <c r="B422" t="s">
        <v>42</v>
      </c>
      <c r="C422" t="s">
        <v>59</v>
      </c>
      <c r="D422" s="24">
        <v>45170</v>
      </c>
      <c r="E422">
        <v>206.85</v>
      </c>
    </row>
    <row r="423" spans="1:5" x14ac:dyDescent="0.35">
      <c r="A423" s="6">
        <v>44769</v>
      </c>
      <c r="B423" t="s">
        <v>42</v>
      </c>
      <c r="C423" t="s">
        <v>59</v>
      </c>
      <c r="D423" s="24">
        <v>45261</v>
      </c>
      <c r="E423">
        <v>140.75</v>
      </c>
    </row>
    <row r="424" spans="1:5" x14ac:dyDescent="0.35">
      <c r="A424" s="6">
        <v>44770</v>
      </c>
      <c r="B424" t="s">
        <v>42</v>
      </c>
      <c r="C424" t="s">
        <v>59</v>
      </c>
      <c r="D424" s="24">
        <v>44805</v>
      </c>
      <c r="E424">
        <v>309.05</v>
      </c>
    </row>
    <row r="425" spans="1:5" x14ac:dyDescent="0.35">
      <c r="A425" s="6">
        <v>44770</v>
      </c>
      <c r="B425" t="s">
        <v>42</v>
      </c>
      <c r="C425" t="s">
        <v>59</v>
      </c>
      <c r="D425" s="24">
        <v>44896</v>
      </c>
      <c r="E425">
        <v>240</v>
      </c>
    </row>
    <row r="426" spans="1:5" x14ac:dyDescent="0.35">
      <c r="A426" s="6">
        <v>44770</v>
      </c>
      <c r="B426" t="s">
        <v>42</v>
      </c>
      <c r="C426" t="s">
        <v>59</v>
      </c>
      <c r="D426" s="24">
        <v>44986</v>
      </c>
      <c r="E426">
        <v>227.59</v>
      </c>
    </row>
    <row r="427" spans="1:5" x14ac:dyDescent="0.35">
      <c r="A427" s="6">
        <v>44770</v>
      </c>
      <c r="B427" t="s">
        <v>42</v>
      </c>
      <c r="C427" t="s">
        <v>59</v>
      </c>
      <c r="D427" s="24">
        <v>45078</v>
      </c>
      <c r="E427">
        <v>228.24</v>
      </c>
    </row>
    <row r="428" spans="1:5" x14ac:dyDescent="0.35">
      <c r="A428" s="6">
        <v>44770</v>
      </c>
      <c r="B428" t="s">
        <v>42</v>
      </c>
      <c r="C428" t="s">
        <v>59</v>
      </c>
      <c r="D428" s="24">
        <v>45170</v>
      </c>
      <c r="E428">
        <v>201.27</v>
      </c>
    </row>
    <row r="429" spans="1:5" x14ac:dyDescent="0.35">
      <c r="A429" s="6">
        <v>44770</v>
      </c>
      <c r="B429" t="s">
        <v>42</v>
      </c>
      <c r="C429" t="s">
        <v>59</v>
      </c>
      <c r="D429" s="24">
        <v>45261</v>
      </c>
      <c r="E429">
        <v>137.86000000000001</v>
      </c>
    </row>
    <row r="430" spans="1:5" x14ac:dyDescent="0.35">
      <c r="A430" s="6">
        <v>44771</v>
      </c>
      <c r="B430" t="s">
        <v>42</v>
      </c>
      <c r="C430" t="s">
        <v>59</v>
      </c>
      <c r="D430" s="24">
        <v>44805</v>
      </c>
      <c r="E430">
        <v>298</v>
      </c>
    </row>
    <row r="431" spans="1:5" x14ac:dyDescent="0.35">
      <c r="A431" s="6">
        <v>44771</v>
      </c>
      <c r="B431" t="s">
        <v>42</v>
      </c>
      <c r="C431" t="s">
        <v>59</v>
      </c>
      <c r="D431" s="24">
        <v>44896</v>
      </c>
      <c r="E431">
        <v>232</v>
      </c>
    </row>
    <row r="432" spans="1:5" x14ac:dyDescent="0.35">
      <c r="A432" s="6">
        <v>44771</v>
      </c>
      <c r="B432" t="s">
        <v>42</v>
      </c>
      <c r="C432" t="s">
        <v>59</v>
      </c>
      <c r="D432" s="24">
        <v>44986</v>
      </c>
      <c r="E432">
        <v>218</v>
      </c>
    </row>
    <row r="433" spans="1:5" x14ac:dyDescent="0.35">
      <c r="A433" s="6">
        <v>44771</v>
      </c>
      <c r="B433" t="s">
        <v>42</v>
      </c>
      <c r="C433" t="s">
        <v>59</v>
      </c>
      <c r="D433" s="24">
        <v>45078</v>
      </c>
      <c r="E433">
        <v>222.23</v>
      </c>
    </row>
    <row r="434" spans="1:5" x14ac:dyDescent="0.35">
      <c r="A434" s="6">
        <v>44771</v>
      </c>
      <c r="B434" t="s">
        <v>42</v>
      </c>
      <c r="C434" t="s">
        <v>59</v>
      </c>
      <c r="D434" s="24">
        <v>45170</v>
      </c>
      <c r="E434">
        <v>195.65</v>
      </c>
    </row>
    <row r="435" spans="1:5" x14ac:dyDescent="0.35">
      <c r="A435" s="6">
        <v>44771</v>
      </c>
      <c r="B435" t="s">
        <v>42</v>
      </c>
      <c r="C435" t="s">
        <v>59</v>
      </c>
      <c r="D435" s="24">
        <v>45261</v>
      </c>
      <c r="E435">
        <v>134.01</v>
      </c>
    </row>
    <row r="436" spans="1:5" x14ac:dyDescent="0.35">
      <c r="A436" s="6">
        <v>44774</v>
      </c>
      <c r="B436" t="s">
        <v>42</v>
      </c>
      <c r="C436" t="s">
        <v>59</v>
      </c>
      <c r="D436" s="24">
        <v>44805</v>
      </c>
      <c r="E436">
        <v>268</v>
      </c>
    </row>
    <row r="437" spans="1:5" x14ac:dyDescent="0.35">
      <c r="A437" s="6">
        <v>44774</v>
      </c>
      <c r="B437" t="s">
        <v>42</v>
      </c>
      <c r="C437" t="s">
        <v>59</v>
      </c>
      <c r="D437" s="24">
        <v>44896</v>
      </c>
      <c r="E437">
        <v>198</v>
      </c>
    </row>
    <row r="438" spans="1:5" x14ac:dyDescent="0.35">
      <c r="A438" s="6">
        <v>44774</v>
      </c>
      <c r="B438" t="s">
        <v>42</v>
      </c>
      <c r="C438" t="s">
        <v>59</v>
      </c>
      <c r="D438" s="24">
        <v>44986</v>
      </c>
      <c r="E438">
        <v>192</v>
      </c>
    </row>
    <row r="439" spans="1:5" x14ac:dyDescent="0.35">
      <c r="A439" s="6">
        <v>44774</v>
      </c>
      <c r="B439" t="s">
        <v>42</v>
      </c>
      <c r="C439" t="s">
        <v>59</v>
      </c>
      <c r="D439" s="24">
        <v>45078</v>
      </c>
      <c r="E439">
        <v>203</v>
      </c>
    </row>
    <row r="440" spans="1:5" x14ac:dyDescent="0.35">
      <c r="A440" s="6">
        <v>44774</v>
      </c>
      <c r="B440" t="s">
        <v>42</v>
      </c>
      <c r="C440" t="s">
        <v>59</v>
      </c>
      <c r="D440" s="24">
        <v>45170</v>
      </c>
      <c r="E440">
        <v>180</v>
      </c>
    </row>
    <row r="441" spans="1:5" x14ac:dyDescent="0.35">
      <c r="A441" s="6">
        <v>44774</v>
      </c>
      <c r="B441" t="s">
        <v>42</v>
      </c>
      <c r="C441" t="s">
        <v>59</v>
      </c>
      <c r="D441" s="24">
        <v>45261</v>
      </c>
      <c r="E441">
        <v>124</v>
      </c>
    </row>
    <row r="442" spans="1:5" x14ac:dyDescent="0.35">
      <c r="A442" s="6">
        <v>44775</v>
      </c>
      <c r="B442" t="s">
        <v>42</v>
      </c>
      <c r="C442" t="s">
        <v>59</v>
      </c>
      <c r="D442" s="24">
        <v>44805</v>
      </c>
      <c r="E442">
        <v>259</v>
      </c>
    </row>
    <row r="443" spans="1:5" x14ac:dyDescent="0.35">
      <c r="A443" s="6">
        <v>44775</v>
      </c>
      <c r="B443" t="s">
        <v>42</v>
      </c>
      <c r="C443" t="s">
        <v>59</v>
      </c>
      <c r="D443" s="24">
        <v>44896</v>
      </c>
      <c r="E443">
        <v>184</v>
      </c>
    </row>
    <row r="444" spans="1:5" x14ac:dyDescent="0.35">
      <c r="A444" s="6">
        <v>44775</v>
      </c>
      <c r="B444" t="s">
        <v>42</v>
      </c>
      <c r="C444" t="s">
        <v>59</v>
      </c>
      <c r="D444" s="24">
        <v>44986</v>
      </c>
      <c r="E444">
        <v>179</v>
      </c>
    </row>
    <row r="445" spans="1:5" x14ac:dyDescent="0.35">
      <c r="A445" s="6">
        <v>44775</v>
      </c>
      <c r="B445" t="s">
        <v>42</v>
      </c>
      <c r="C445" t="s">
        <v>59</v>
      </c>
      <c r="D445" s="24">
        <v>45078</v>
      </c>
      <c r="E445">
        <v>198.03</v>
      </c>
    </row>
    <row r="446" spans="1:5" x14ac:dyDescent="0.35">
      <c r="A446" s="6">
        <v>44775</v>
      </c>
      <c r="B446" t="s">
        <v>42</v>
      </c>
      <c r="C446" t="s">
        <v>59</v>
      </c>
      <c r="D446" s="24">
        <v>45170</v>
      </c>
      <c r="E446">
        <v>176.5</v>
      </c>
    </row>
    <row r="447" spans="1:5" x14ac:dyDescent="0.35">
      <c r="A447" s="6">
        <v>44775</v>
      </c>
      <c r="B447" t="s">
        <v>42</v>
      </c>
      <c r="C447" t="s">
        <v>59</v>
      </c>
      <c r="D447" s="24">
        <v>45261</v>
      </c>
      <c r="E447">
        <v>123</v>
      </c>
    </row>
    <row r="448" spans="1:5" x14ac:dyDescent="0.35">
      <c r="A448" s="6">
        <v>44776</v>
      </c>
      <c r="B448" t="s">
        <v>42</v>
      </c>
      <c r="C448" t="s">
        <v>59</v>
      </c>
      <c r="D448" s="24">
        <v>44805</v>
      </c>
      <c r="E448">
        <v>251.25</v>
      </c>
    </row>
    <row r="449" spans="1:5" x14ac:dyDescent="0.35">
      <c r="A449" s="6">
        <v>44776</v>
      </c>
      <c r="B449" t="s">
        <v>42</v>
      </c>
      <c r="C449" t="s">
        <v>59</v>
      </c>
      <c r="D449" s="24">
        <v>44896</v>
      </c>
      <c r="E449">
        <v>173</v>
      </c>
    </row>
    <row r="450" spans="1:5" x14ac:dyDescent="0.35">
      <c r="A450" s="6">
        <v>44776</v>
      </c>
      <c r="B450" t="s">
        <v>42</v>
      </c>
      <c r="C450" t="s">
        <v>59</v>
      </c>
      <c r="D450" s="24">
        <v>44986</v>
      </c>
      <c r="E450">
        <v>171.67</v>
      </c>
    </row>
    <row r="451" spans="1:5" x14ac:dyDescent="0.35">
      <c r="A451" s="6">
        <v>44776</v>
      </c>
      <c r="B451" t="s">
        <v>42</v>
      </c>
      <c r="C451" t="s">
        <v>59</v>
      </c>
      <c r="D451" s="24">
        <v>45078</v>
      </c>
      <c r="E451">
        <v>190.5</v>
      </c>
    </row>
    <row r="452" spans="1:5" x14ac:dyDescent="0.35">
      <c r="A452" s="6">
        <v>44776</v>
      </c>
      <c r="B452" t="s">
        <v>42</v>
      </c>
      <c r="C452" t="s">
        <v>59</v>
      </c>
      <c r="D452" s="24">
        <v>45170</v>
      </c>
      <c r="E452">
        <v>170</v>
      </c>
    </row>
    <row r="453" spans="1:5" x14ac:dyDescent="0.35">
      <c r="A453" s="6">
        <v>44776</v>
      </c>
      <c r="B453" t="s">
        <v>42</v>
      </c>
      <c r="C453" t="s">
        <v>59</v>
      </c>
      <c r="D453" s="24">
        <v>45261</v>
      </c>
      <c r="E453">
        <v>119.45</v>
      </c>
    </row>
    <row r="454" spans="1:5" x14ac:dyDescent="0.35">
      <c r="A454" s="6">
        <v>44777</v>
      </c>
      <c r="B454" t="s">
        <v>42</v>
      </c>
      <c r="C454" t="s">
        <v>59</v>
      </c>
      <c r="D454" s="24">
        <v>44805</v>
      </c>
      <c r="E454">
        <v>249</v>
      </c>
    </row>
    <row r="455" spans="1:5" x14ac:dyDescent="0.35">
      <c r="A455" s="6">
        <v>44777</v>
      </c>
      <c r="B455" t="s">
        <v>42</v>
      </c>
      <c r="C455" t="s">
        <v>59</v>
      </c>
      <c r="D455" s="24">
        <v>44896</v>
      </c>
      <c r="E455">
        <v>180</v>
      </c>
    </row>
    <row r="456" spans="1:5" x14ac:dyDescent="0.35">
      <c r="A456" s="6">
        <v>44777</v>
      </c>
      <c r="B456" t="s">
        <v>42</v>
      </c>
      <c r="C456" t="s">
        <v>59</v>
      </c>
      <c r="D456" s="24">
        <v>44986</v>
      </c>
      <c r="E456">
        <v>182</v>
      </c>
    </row>
    <row r="457" spans="1:5" x14ac:dyDescent="0.35">
      <c r="A457" s="6">
        <v>44777</v>
      </c>
      <c r="B457" t="s">
        <v>42</v>
      </c>
      <c r="C457" t="s">
        <v>59</v>
      </c>
      <c r="D457" s="24">
        <v>45078</v>
      </c>
      <c r="E457">
        <v>202</v>
      </c>
    </row>
    <row r="458" spans="1:5" x14ac:dyDescent="0.35">
      <c r="A458" s="6">
        <v>44777</v>
      </c>
      <c r="B458" t="s">
        <v>42</v>
      </c>
      <c r="C458" t="s">
        <v>59</v>
      </c>
      <c r="D458" s="24">
        <v>45170</v>
      </c>
      <c r="E458">
        <v>179</v>
      </c>
    </row>
    <row r="459" spans="1:5" x14ac:dyDescent="0.35">
      <c r="A459" s="6">
        <v>44777</v>
      </c>
      <c r="B459" t="s">
        <v>42</v>
      </c>
      <c r="C459" t="s">
        <v>59</v>
      </c>
      <c r="D459" s="24">
        <v>45261</v>
      </c>
      <c r="E459">
        <v>126.95</v>
      </c>
    </row>
    <row r="460" spans="1:5" x14ac:dyDescent="0.35">
      <c r="A460" s="6">
        <v>44778</v>
      </c>
      <c r="B460" t="s">
        <v>42</v>
      </c>
      <c r="C460" t="s">
        <v>59</v>
      </c>
      <c r="D460" s="24">
        <v>44805</v>
      </c>
      <c r="E460">
        <v>249</v>
      </c>
    </row>
    <row r="461" spans="1:5" x14ac:dyDescent="0.35">
      <c r="A461" s="6">
        <v>44778</v>
      </c>
      <c r="B461" t="s">
        <v>42</v>
      </c>
      <c r="C461" t="s">
        <v>59</v>
      </c>
      <c r="D461" s="24">
        <v>44896</v>
      </c>
      <c r="E461">
        <v>186</v>
      </c>
    </row>
    <row r="462" spans="1:5" x14ac:dyDescent="0.35">
      <c r="A462" s="6">
        <v>44778</v>
      </c>
      <c r="B462" t="s">
        <v>42</v>
      </c>
      <c r="C462" t="s">
        <v>59</v>
      </c>
      <c r="D462" s="24">
        <v>44986</v>
      </c>
      <c r="E462">
        <v>186</v>
      </c>
    </row>
    <row r="463" spans="1:5" x14ac:dyDescent="0.35">
      <c r="A463" s="6">
        <v>44778</v>
      </c>
      <c r="B463" t="s">
        <v>42</v>
      </c>
      <c r="C463" t="s">
        <v>59</v>
      </c>
      <c r="D463" s="24">
        <v>45078</v>
      </c>
      <c r="E463">
        <v>205.1</v>
      </c>
    </row>
    <row r="464" spans="1:5" x14ac:dyDescent="0.35">
      <c r="A464" s="6">
        <v>44778</v>
      </c>
      <c r="B464" t="s">
        <v>42</v>
      </c>
      <c r="C464" t="s">
        <v>59</v>
      </c>
      <c r="D464" s="24">
        <v>45170</v>
      </c>
      <c r="E464">
        <v>185</v>
      </c>
    </row>
    <row r="465" spans="1:5" x14ac:dyDescent="0.35">
      <c r="A465" s="6">
        <v>44778</v>
      </c>
      <c r="B465" t="s">
        <v>42</v>
      </c>
      <c r="C465" t="s">
        <v>59</v>
      </c>
      <c r="D465" s="24">
        <v>45261</v>
      </c>
      <c r="E465">
        <v>130</v>
      </c>
    </row>
    <row r="466" spans="1:5" x14ac:dyDescent="0.35">
      <c r="A466" s="6">
        <v>44781</v>
      </c>
      <c r="B466" t="s">
        <v>42</v>
      </c>
      <c r="C466" t="s">
        <v>59</v>
      </c>
      <c r="D466" s="24">
        <v>44805</v>
      </c>
      <c r="E466">
        <v>243</v>
      </c>
    </row>
    <row r="467" spans="1:5" x14ac:dyDescent="0.35">
      <c r="A467" s="6">
        <v>44781</v>
      </c>
      <c r="B467" t="s">
        <v>42</v>
      </c>
      <c r="C467" t="s">
        <v>59</v>
      </c>
      <c r="D467" s="24">
        <v>44896</v>
      </c>
      <c r="E467">
        <v>173.5</v>
      </c>
    </row>
    <row r="468" spans="1:5" x14ac:dyDescent="0.35">
      <c r="A468" s="6">
        <v>44781</v>
      </c>
      <c r="B468" t="s">
        <v>42</v>
      </c>
      <c r="C468" t="s">
        <v>59</v>
      </c>
      <c r="D468" s="24">
        <v>44986</v>
      </c>
      <c r="E468">
        <v>175</v>
      </c>
    </row>
    <row r="469" spans="1:5" x14ac:dyDescent="0.35">
      <c r="A469" s="6">
        <v>44781</v>
      </c>
      <c r="B469" t="s">
        <v>42</v>
      </c>
      <c r="C469" t="s">
        <v>59</v>
      </c>
      <c r="D469" s="24">
        <v>45078</v>
      </c>
      <c r="E469">
        <v>196.01</v>
      </c>
    </row>
    <row r="470" spans="1:5" x14ac:dyDescent="0.35">
      <c r="A470" s="6">
        <v>44781</v>
      </c>
      <c r="B470" t="s">
        <v>42</v>
      </c>
      <c r="C470" t="s">
        <v>59</v>
      </c>
      <c r="D470" s="24">
        <v>45170</v>
      </c>
      <c r="E470">
        <v>178.29</v>
      </c>
    </row>
    <row r="471" spans="1:5" x14ac:dyDescent="0.35">
      <c r="A471" s="6">
        <v>44781</v>
      </c>
      <c r="B471" t="s">
        <v>42</v>
      </c>
      <c r="C471" t="s">
        <v>59</v>
      </c>
      <c r="D471" s="24">
        <v>45261</v>
      </c>
      <c r="E471">
        <v>125.29</v>
      </c>
    </row>
    <row r="472" spans="1:5" x14ac:dyDescent="0.35">
      <c r="A472" s="6">
        <v>44782</v>
      </c>
      <c r="B472" t="s">
        <v>42</v>
      </c>
      <c r="C472" t="s">
        <v>59</v>
      </c>
      <c r="D472" s="24">
        <v>44805</v>
      </c>
      <c r="E472">
        <v>239</v>
      </c>
    </row>
    <row r="473" spans="1:5" x14ac:dyDescent="0.35">
      <c r="A473" s="6">
        <v>44782</v>
      </c>
      <c r="B473" t="s">
        <v>42</v>
      </c>
      <c r="C473" t="s">
        <v>59</v>
      </c>
      <c r="D473" s="24">
        <v>44896</v>
      </c>
      <c r="E473">
        <v>167.8</v>
      </c>
    </row>
    <row r="474" spans="1:5" x14ac:dyDescent="0.35">
      <c r="A474" s="6">
        <v>44782</v>
      </c>
      <c r="B474" t="s">
        <v>42</v>
      </c>
      <c r="C474" t="s">
        <v>59</v>
      </c>
      <c r="D474" s="24">
        <v>44986</v>
      </c>
      <c r="E474">
        <v>171</v>
      </c>
    </row>
    <row r="475" spans="1:5" x14ac:dyDescent="0.35">
      <c r="A475" s="6">
        <v>44782</v>
      </c>
      <c r="B475" t="s">
        <v>42</v>
      </c>
      <c r="C475" t="s">
        <v>59</v>
      </c>
      <c r="D475" s="24">
        <v>45078</v>
      </c>
      <c r="E475">
        <v>190</v>
      </c>
    </row>
    <row r="476" spans="1:5" x14ac:dyDescent="0.35">
      <c r="A476" s="6">
        <v>44782</v>
      </c>
      <c r="B476" t="s">
        <v>42</v>
      </c>
      <c r="C476" t="s">
        <v>59</v>
      </c>
      <c r="D476" s="24">
        <v>45170</v>
      </c>
      <c r="E476">
        <v>171.45</v>
      </c>
    </row>
    <row r="477" spans="1:5" x14ac:dyDescent="0.35">
      <c r="A477" s="6">
        <v>44782</v>
      </c>
      <c r="B477" t="s">
        <v>42</v>
      </c>
      <c r="C477" t="s">
        <v>59</v>
      </c>
      <c r="D477" s="24">
        <v>45261</v>
      </c>
      <c r="E477">
        <v>120.56</v>
      </c>
    </row>
    <row r="478" spans="1:5" x14ac:dyDescent="0.35">
      <c r="A478" s="6">
        <v>44783</v>
      </c>
      <c r="B478" t="s">
        <v>42</v>
      </c>
      <c r="C478" t="s">
        <v>59</v>
      </c>
      <c r="D478" s="24">
        <v>44805</v>
      </c>
      <c r="E478">
        <v>240</v>
      </c>
    </row>
    <row r="479" spans="1:5" x14ac:dyDescent="0.35">
      <c r="A479" s="6">
        <v>44783</v>
      </c>
      <c r="B479" t="s">
        <v>42</v>
      </c>
      <c r="C479" t="s">
        <v>59</v>
      </c>
      <c r="D479" s="24">
        <v>44896</v>
      </c>
      <c r="E479">
        <v>173</v>
      </c>
    </row>
    <row r="480" spans="1:5" x14ac:dyDescent="0.35">
      <c r="A480" s="6">
        <v>44783</v>
      </c>
      <c r="B480" t="s">
        <v>42</v>
      </c>
      <c r="C480" t="s">
        <v>59</v>
      </c>
      <c r="D480" s="24">
        <v>44986</v>
      </c>
      <c r="E480">
        <v>175.05</v>
      </c>
    </row>
    <row r="481" spans="1:5" x14ac:dyDescent="0.35">
      <c r="A481" s="6">
        <v>44783</v>
      </c>
      <c r="B481" t="s">
        <v>42</v>
      </c>
      <c r="C481" t="s">
        <v>59</v>
      </c>
      <c r="D481" s="24">
        <v>45078</v>
      </c>
      <c r="E481">
        <v>194.5</v>
      </c>
    </row>
    <row r="482" spans="1:5" x14ac:dyDescent="0.35">
      <c r="A482" s="6">
        <v>44783</v>
      </c>
      <c r="B482" t="s">
        <v>42</v>
      </c>
      <c r="C482" t="s">
        <v>59</v>
      </c>
      <c r="D482" s="24">
        <v>45170</v>
      </c>
      <c r="E482">
        <v>175.51</v>
      </c>
    </row>
    <row r="483" spans="1:5" x14ac:dyDescent="0.35">
      <c r="A483" s="6">
        <v>44783</v>
      </c>
      <c r="B483" t="s">
        <v>42</v>
      </c>
      <c r="C483" t="s">
        <v>59</v>
      </c>
      <c r="D483" s="24">
        <v>45261</v>
      </c>
      <c r="E483">
        <v>123.41</v>
      </c>
    </row>
    <row r="484" spans="1:5" x14ac:dyDescent="0.35">
      <c r="A484" s="6">
        <v>44784</v>
      </c>
      <c r="B484" t="s">
        <v>42</v>
      </c>
      <c r="C484" t="s">
        <v>59</v>
      </c>
      <c r="D484" s="24">
        <v>44805</v>
      </c>
      <c r="E484">
        <v>243</v>
      </c>
    </row>
    <row r="485" spans="1:5" x14ac:dyDescent="0.35">
      <c r="A485" s="6">
        <v>44784</v>
      </c>
      <c r="B485" t="s">
        <v>42</v>
      </c>
      <c r="C485" t="s">
        <v>59</v>
      </c>
      <c r="D485" s="24">
        <v>44896</v>
      </c>
      <c r="E485">
        <v>176.5</v>
      </c>
    </row>
    <row r="486" spans="1:5" x14ac:dyDescent="0.35">
      <c r="A486" s="6">
        <v>44784</v>
      </c>
      <c r="B486" t="s">
        <v>42</v>
      </c>
      <c r="C486" t="s">
        <v>59</v>
      </c>
      <c r="D486" s="24">
        <v>44986</v>
      </c>
      <c r="E486">
        <v>176.75</v>
      </c>
    </row>
    <row r="487" spans="1:5" x14ac:dyDescent="0.35">
      <c r="A487" s="6">
        <v>44784</v>
      </c>
      <c r="B487" t="s">
        <v>42</v>
      </c>
      <c r="C487" t="s">
        <v>59</v>
      </c>
      <c r="D487" s="24">
        <v>45078</v>
      </c>
      <c r="E487">
        <v>195</v>
      </c>
    </row>
    <row r="488" spans="1:5" x14ac:dyDescent="0.35">
      <c r="A488" s="6">
        <v>44784</v>
      </c>
      <c r="B488" t="s">
        <v>42</v>
      </c>
      <c r="C488" t="s">
        <v>59</v>
      </c>
      <c r="D488" s="24">
        <v>45170</v>
      </c>
      <c r="E488">
        <v>177</v>
      </c>
    </row>
    <row r="489" spans="1:5" x14ac:dyDescent="0.35">
      <c r="A489" s="6">
        <v>44784</v>
      </c>
      <c r="B489" t="s">
        <v>42</v>
      </c>
      <c r="C489" t="s">
        <v>59</v>
      </c>
      <c r="D489" s="24">
        <v>45261</v>
      </c>
      <c r="E489">
        <v>123</v>
      </c>
    </row>
    <row r="490" spans="1:5" x14ac:dyDescent="0.35">
      <c r="A490" s="6">
        <v>44785</v>
      </c>
      <c r="B490" t="s">
        <v>42</v>
      </c>
      <c r="C490" t="s">
        <v>59</v>
      </c>
      <c r="D490" s="24">
        <v>44805</v>
      </c>
      <c r="E490">
        <v>246</v>
      </c>
    </row>
    <row r="491" spans="1:5" x14ac:dyDescent="0.35">
      <c r="A491" s="6">
        <v>44785</v>
      </c>
      <c r="B491" t="s">
        <v>42</v>
      </c>
      <c r="C491" t="s">
        <v>59</v>
      </c>
      <c r="D491" s="24">
        <v>44896</v>
      </c>
      <c r="E491">
        <v>188.5</v>
      </c>
    </row>
    <row r="492" spans="1:5" x14ac:dyDescent="0.35">
      <c r="A492" s="6">
        <v>44785</v>
      </c>
      <c r="B492" t="s">
        <v>42</v>
      </c>
      <c r="C492" t="s">
        <v>59</v>
      </c>
      <c r="D492" s="24">
        <v>44986</v>
      </c>
      <c r="E492">
        <v>190</v>
      </c>
    </row>
    <row r="493" spans="1:5" x14ac:dyDescent="0.35">
      <c r="A493" s="6">
        <v>44785</v>
      </c>
      <c r="B493" t="s">
        <v>42</v>
      </c>
      <c r="C493" t="s">
        <v>59</v>
      </c>
      <c r="D493" s="24">
        <v>45078</v>
      </c>
      <c r="E493">
        <v>205.67</v>
      </c>
    </row>
    <row r="494" spans="1:5" x14ac:dyDescent="0.35">
      <c r="A494" s="6">
        <v>44785</v>
      </c>
      <c r="B494" t="s">
        <v>42</v>
      </c>
      <c r="C494" t="s">
        <v>59</v>
      </c>
      <c r="D494" s="24">
        <v>45170</v>
      </c>
      <c r="E494">
        <v>186</v>
      </c>
    </row>
    <row r="495" spans="1:5" x14ac:dyDescent="0.35">
      <c r="A495" s="6">
        <v>44785</v>
      </c>
      <c r="B495" t="s">
        <v>42</v>
      </c>
      <c r="C495" t="s">
        <v>59</v>
      </c>
      <c r="D495" s="24">
        <v>45261</v>
      </c>
      <c r="E495">
        <v>128.5</v>
      </c>
    </row>
    <row r="496" spans="1:5" x14ac:dyDescent="0.35">
      <c r="A496" s="6">
        <v>44788</v>
      </c>
      <c r="B496" t="s">
        <v>42</v>
      </c>
      <c r="C496" t="s">
        <v>59</v>
      </c>
      <c r="D496" s="24">
        <v>44805</v>
      </c>
      <c r="E496">
        <v>241.25</v>
      </c>
    </row>
    <row r="497" spans="1:5" x14ac:dyDescent="0.35">
      <c r="A497" s="6">
        <v>44788</v>
      </c>
      <c r="B497" t="s">
        <v>42</v>
      </c>
      <c r="C497" t="s">
        <v>59</v>
      </c>
      <c r="D497" s="24">
        <v>44896</v>
      </c>
      <c r="E497">
        <v>183.75</v>
      </c>
    </row>
    <row r="498" spans="1:5" x14ac:dyDescent="0.35">
      <c r="A498" s="6">
        <v>44788</v>
      </c>
      <c r="B498" t="s">
        <v>42</v>
      </c>
      <c r="C498" t="s">
        <v>59</v>
      </c>
      <c r="D498" s="24">
        <v>44986</v>
      </c>
      <c r="E498">
        <v>185</v>
      </c>
    </row>
    <row r="499" spans="1:5" x14ac:dyDescent="0.35">
      <c r="A499" s="6">
        <v>44788</v>
      </c>
      <c r="B499" t="s">
        <v>42</v>
      </c>
      <c r="C499" t="s">
        <v>59</v>
      </c>
      <c r="D499" s="24">
        <v>45078</v>
      </c>
      <c r="E499">
        <v>203</v>
      </c>
    </row>
    <row r="500" spans="1:5" x14ac:dyDescent="0.35">
      <c r="A500" s="6">
        <v>44788</v>
      </c>
      <c r="B500" t="s">
        <v>42</v>
      </c>
      <c r="C500" t="s">
        <v>59</v>
      </c>
      <c r="D500" s="24">
        <v>45170</v>
      </c>
      <c r="E500">
        <v>184</v>
      </c>
    </row>
    <row r="501" spans="1:5" x14ac:dyDescent="0.35">
      <c r="A501" s="6">
        <v>44788</v>
      </c>
      <c r="B501" t="s">
        <v>42</v>
      </c>
      <c r="C501" t="s">
        <v>59</v>
      </c>
      <c r="D501" s="24">
        <v>45261</v>
      </c>
      <c r="E501">
        <v>125.55</v>
      </c>
    </row>
    <row r="502" spans="1:5" x14ac:dyDescent="0.35">
      <c r="A502" s="6">
        <v>44789</v>
      </c>
      <c r="B502" t="s">
        <v>42</v>
      </c>
      <c r="C502" t="s">
        <v>59</v>
      </c>
      <c r="D502" s="24">
        <v>44805</v>
      </c>
      <c r="E502">
        <v>241</v>
      </c>
    </row>
    <row r="503" spans="1:5" x14ac:dyDescent="0.35">
      <c r="A503" s="6">
        <v>44789</v>
      </c>
      <c r="B503" t="s">
        <v>42</v>
      </c>
      <c r="C503" t="s">
        <v>59</v>
      </c>
      <c r="D503" s="24">
        <v>44896</v>
      </c>
      <c r="E503">
        <v>187</v>
      </c>
    </row>
    <row r="504" spans="1:5" x14ac:dyDescent="0.35">
      <c r="A504" s="6">
        <v>44789</v>
      </c>
      <c r="B504" t="s">
        <v>42</v>
      </c>
      <c r="C504" t="s">
        <v>59</v>
      </c>
      <c r="D504" s="24">
        <v>44986</v>
      </c>
      <c r="E504">
        <v>190.84</v>
      </c>
    </row>
    <row r="505" spans="1:5" x14ac:dyDescent="0.35">
      <c r="A505" s="6">
        <v>44789</v>
      </c>
      <c r="B505" t="s">
        <v>42</v>
      </c>
      <c r="C505" t="s">
        <v>59</v>
      </c>
      <c r="D505" s="24">
        <v>45078</v>
      </c>
      <c r="E505">
        <v>209.41</v>
      </c>
    </row>
    <row r="506" spans="1:5" x14ac:dyDescent="0.35">
      <c r="A506" s="6">
        <v>44789</v>
      </c>
      <c r="B506" t="s">
        <v>42</v>
      </c>
      <c r="C506" t="s">
        <v>59</v>
      </c>
      <c r="D506" s="24">
        <v>45170</v>
      </c>
      <c r="E506">
        <v>191.5</v>
      </c>
    </row>
    <row r="507" spans="1:5" x14ac:dyDescent="0.35">
      <c r="A507" s="6">
        <v>44789</v>
      </c>
      <c r="B507" t="s">
        <v>42</v>
      </c>
      <c r="C507" t="s">
        <v>59</v>
      </c>
      <c r="D507" s="24">
        <v>45261</v>
      </c>
      <c r="E507">
        <v>130</v>
      </c>
    </row>
    <row r="508" spans="1:5" x14ac:dyDescent="0.35">
      <c r="A508" s="6">
        <v>44790</v>
      </c>
      <c r="B508" t="s">
        <v>42</v>
      </c>
      <c r="C508" t="s">
        <v>59</v>
      </c>
      <c r="D508" s="24">
        <v>44805</v>
      </c>
      <c r="E508">
        <v>242</v>
      </c>
    </row>
    <row r="509" spans="1:5" x14ac:dyDescent="0.35">
      <c r="A509" s="6">
        <v>44790</v>
      </c>
      <c r="B509" t="s">
        <v>42</v>
      </c>
      <c r="C509" t="s">
        <v>59</v>
      </c>
      <c r="D509" s="24">
        <v>44896</v>
      </c>
      <c r="E509">
        <v>188</v>
      </c>
    </row>
    <row r="510" spans="1:5" x14ac:dyDescent="0.35">
      <c r="A510" s="6">
        <v>44790</v>
      </c>
      <c r="B510" t="s">
        <v>42</v>
      </c>
      <c r="C510" t="s">
        <v>59</v>
      </c>
      <c r="D510" s="24">
        <v>44986</v>
      </c>
      <c r="E510">
        <v>193</v>
      </c>
    </row>
    <row r="511" spans="1:5" x14ac:dyDescent="0.35">
      <c r="A511" s="6">
        <v>44790</v>
      </c>
      <c r="B511" t="s">
        <v>42</v>
      </c>
      <c r="C511" t="s">
        <v>59</v>
      </c>
      <c r="D511" s="24">
        <v>45078</v>
      </c>
      <c r="E511">
        <v>210</v>
      </c>
    </row>
    <row r="512" spans="1:5" x14ac:dyDescent="0.35">
      <c r="A512" s="6">
        <v>44790</v>
      </c>
      <c r="B512" t="s">
        <v>42</v>
      </c>
      <c r="C512" t="s">
        <v>59</v>
      </c>
      <c r="D512" s="24">
        <v>45170</v>
      </c>
      <c r="E512">
        <v>192.5</v>
      </c>
    </row>
    <row r="513" spans="1:5" x14ac:dyDescent="0.35">
      <c r="A513" s="6">
        <v>44790</v>
      </c>
      <c r="B513" t="s">
        <v>42</v>
      </c>
      <c r="C513" t="s">
        <v>59</v>
      </c>
      <c r="D513" s="24">
        <v>45261</v>
      </c>
      <c r="E513">
        <v>132</v>
      </c>
    </row>
    <row r="514" spans="1:5" x14ac:dyDescent="0.35">
      <c r="A514" s="6">
        <v>44791</v>
      </c>
      <c r="B514" t="s">
        <v>42</v>
      </c>
      <c r="C514" t="s">
        <v>59</v>
      </c>
      <c r="D514" s="24">
        <v>44805</v>
      </c>
      <c r="E514">
        <v>242</v>
      </c>
    </row>
    <row r="515" spans="1:5" x14ac:dyDescent="0.35">
      <c r="A515" s="6">
        <v>44791</v>
      </c>
      <c r="B515" t="s">
        <v>42</v>
      </c>
      <c r="C515" t="s">
        <v>59</v>
      </c>
      <c r="D515" s="24">
        <v>44896</v>
      </c>
      <c r="E515">
        <v>188</v>
      </c>
    </row>
    <row r="516" spans="1:5" x14ac:dyDescent="0.35">
      <c r="A516" s="6">
        <v>44791</v>
      </c>
      <c r="B516" t="s">
        <v>42</v>
      </c>
      <c r="C516" t="s">
        <v>59</v>
      </c>
      <c r="D516" s="24">
        <v>44986</v>
      </c>
      <c r="E516">
        <v>193.25</v>
      </c>
    </row>
    <row r="517" spans="1:5" x14ac:dyDescent="0.35">
      <c r="A517" s="6">
        <v>44791</v>
      </c>
      <c r="B517" t="s">
        <v>42</v>
      </c>
      <c r="C517" t="s">
        <v>59</v>
      </c>
      <c r="D517" s="24">
        <v>45078</v>
      </c>
      <c r="E517">
        <v>211.46</v>
      </c>
    </row>
    <row r="518" spans="1:5" x14ac:dyDescent="0.35">
      <c r="A518" s="6">
        <v>44791</v>
      </c>
      <c r="B518" t="s">
        <v>42</v>
      </c>
      <c r="C518" t="s">
        <v>59</v>
      </c>
      <c r="D518" s="24">
        <v>45170</v>
      </c>
      <c r="E518">
        <v>194</v>
      </c>
    </row>
    <row r="519" spans="1:5" x14ac:dyDescent="0.35">
      <c r="A519" s="6">
        <v>44791</v>
      </c>
      <c r="B519" t="s">
        <v>42</v>
      </c>
      <c r="C519" t="s">
        <v>59</v>
      </c>
      <c r="D519" s="24">
        <v>45261</v>
      </c>
      <c r="E519">
        <v>132.91999999999999</v>
      </c>
    </row>
    <row r="520" spans="1:5" x14ac:dyDescent="0.35">
      <c r="A520" s="6">
        <v>44792</v>
      </c>
      <c r="B520" t="s">
        <v>42</v>
      </c>
      <c r="C520" t="s">
        <v>59</v>
      </c>
      <c r="D520" s="24">
        <v>44805</v>
      </c>
      <c r="E520">
        <v>245</v>
      </c>
    </row>
    <row r="521" spans="1:5" x14ac:dyDescent="0.35">
      <c r="A521" s="6">
        <v>44792</v>
      </c>
      <c r="B521" t="s">
        <v>42</v>
      </c>
      <c r="C521" t="s">
        <v>59</v>
      </c>
      <c r="D521" s="24">
        <v>44896</v>
      </c>
      <c r="E521">
        <v>192</v>
      </c>
    </row>
    <row r="522" spans="1:5" x14ac:dyDescent="0.35">
      <c r="A522" s="6">
        <v>44792</v>
      </c>
      <c r="B522" t="s">
        <v>42</v>
      </c>
      <c r="C522" t="s">
        <v>59</v>
      </c>
      <c r="D522" s="24">
        <v>44986</v>
      </c>
      <c r="E522">
        <v>199</v>
      </c>
    </row>
    <row r="523" spans="1:5" x14ac:dyDescent="0.35">
      <c r="A523" s="6">
        <v>44792</v>
      </c>
      <c r="B523" t="s">
        <v>42</v>
      </c>
      <c r="C523" t="s">
        <v>59</v>
      </c>
      <c r="D523" s="24">
        <v>45078</v>
      </c>
      <c r="E523">
        <v>217</v>
      </c>
    </row>
    <row r="524" spans="1:5" x14ac:dyDescent="0.35">
      <c r="A524" s="6">
        <v>44792</v>
      </c>
      <c r="B524" t="s">
        <v>42</v>
      </c>
      <c r="C524" t="s">
        <v>59</v>
      </c>
      <c r="D524" s="24">
        <v>45170</v>
      </c>
      <c r="E524">
        <v>199</v>
      </c>
    </row>
    <row r="525" spans="1:5" x14ac:dyDescent="0.35">
      <c r="A525" s="6">
        <v>44792</v>
      </c>
      <c r="B525" t="s">
        <v>42</v>
      </c>
      <c r="C525" t="s">
        <v>59</v>
      </c>
      <c r="D525" s="24">
        <v>45261</v>
      </c>
      <c r="E525">
        <v>135.99</v>
      </c>
    </row>
    <row r="526" spans="1:5" x14ac:dyDescent="0.35">
      <c r="A526" s="6">
        <v>44795</v>
      </c>
      <c r="B526" t="s">
        <v>42</v>
      </c>
      <c r="C526" t="s">
        <v>59</v>
      </c>
      <c r="D526" s="24">
        <v>44805</v>
      </c>
      <c r="E526">
        <v>241</v>
      </c>
    </row>
    <row r="527" spans="1:5" x14ac:dyDescent="0.35">
      <c r="A527" s="6">
        <v>44795</v>
      </c>
      <c r="B527" t="s">
        <v>42</v>
      </c>
      <c r="C527" t="s">
        <v>59</v>
      </c>
      <c r="D527" s="24">
        <v>44896</v>
      </c>
      <c r="E527">
        <v>200</v>
      </c>
    </row>
    <row r="528" spans="1:5" x14ac:dyDescent="0.35">
      <c r="A528" s="6">
        <v>44795</v>
      </c>
      <c r="B528" t="s">
        <v>42</v>
      </c>
      <c r="C528" t="s">
        <v>59</v>
      </c>
      <c r="D528" s="24">
        <v>44986</v>
      </c>
      <c r="E528">
        <v>207.5</v>
      </c>
    </row>
    <row r="529" spans="1:5" x14ac:dyDescent="0.35">
      <c r="A529" s="6">
        <v>44795</v>
      </c>
      <c r="B529" t="s">
        <v>42</v>
      </c>
      <c r="C529" t="s">
        <v>59</v>
      </c>
      <c r="D529" s="24">
        <v>45078</v>
      </c>
      <c r="E529">
        <v>226.85</v>
      </c>
    </row>
    <row r="530" spans="1:5" x14ac:dyDescent="0.35">
      <c r="A530" s="6">
        <v>44795</v>
      </c>
      <c r="B530" t="s">
        <v>42</v>
      </c>
      <c r="C530" t="s">
        <v>59</v>
      </c>
      <c r="D530" s="24">
        <v>45170</v>
      </c>
      <c r="E530">
        <v>207.67</v>
      </c>
    </row>
    <row r="531" spans="1:5" x14ac:dyDescent="0.35">
      <c r="A531" s="6">
        <v>44795</v>
      </c>
      <c r="B531" t="s">
        <v>42</v>
      </c>
      <c r="C531" t="s">
        <v>59</v>
      </c>
      <c r="D531" s="24">
        <v>45261</v>
      </c>
      <c r="E531">
        <v>142</v>
      </c>
    </row>
    <row r="532" spans="1:5" x14ac:dyDescent="0.35">
      <c r="A532" s="6">
        <v>44796</v>
      </c>
      <c r="B532" t="s">
        <v>42</v>
      </c>
      <c r="C532" t="s">
        <v>59</v>
      </c>
      <c r="D532" s="24">
        <v>44805</v>
      </c>
      <c r="E532">
        <v>239.5</v>
      </c>
    </row>
    <row r="533" spans="1:5" x14ac:dyDescent="0.35">
      <c r="A533" s="6">
        <v>44796</v>
      </c>
      <c r="B533" t="s">
        <v>42</v>
      </c>
      <c r="C533" t="s">
        <v>59</v>
      </c>
      <c r="D533" s="24">
        <v>44896</v>
      </c>
      <c r="E533">
        <v>202</v>
      </c>
    </row>
    <row r="534" spans="1:5" x14ac:dyDescent="0.35">
      <c r="A534" s="6">
        <v>44796</v>
      </c>
      <c r="B534" t="s">
        <v>42</v>
      </c>
      <c r="C534" t="s">
        <v>59</v>
      </c>
      <c r="D534" s="24">
        <v>44986</v>
      </c>
      <c r="E534">
        <v>209.77</v>
      </c>
    </row>
    <row r="535" spans="1:5" x14ac:dyDescent="0.35">
      <c r="A535" s="6">
        <v>44796</v>
      </c>
      <c r="B535" t="s">
        <v>42</v>
      </c>
      <c r="C535" t="s">
        <v>59</v>
      </c>
      <c r="D535" s="24">
        <v>45078</v>
      </c>
      <c r="E535">
        <v>230.75</v>
      </c>
    </row>
    <row r="536" spans="1:5" x14ac:dyDescent="0.35">
      <c r="A536" s="6">
        <v>44796</v>
      </c>
      <c r="B536" t="s">
        <v>42</v>
      </c>
      <c r="C536" t="s">
        <v>59</v>
      </c>
      <c r="D536" s="24">
        <v>45170</v>
      </c>
      <c r="E536">
        <v>209.94</v>
      </c>
    </row>
    <row r="537" spans="1:5" x14ac:dyDescent="0.35">
      <c r="A537" s="6">
        <v>44796</v>
      </c>
      <c r="B537" t="s">
        <v>42</v>
      </c>
      <c r="C537" t="s">
        <v>59</v>
      </c>
      <c r="D537" s="24">
        <v>45261</v>
      </c>
      <c r="E537">
        <v>142</v>
      </c>
    </row>
    <row r="538" spans="1:5" x14ac:dyDescent="0.35">
      <c r="A538" s="6">
        <v>44797</v>
      </c>
      <c r="B538" t="s">
        <v>42</v>
      </c>
      <c r="C538" t="s">
        <v>59</v>
      </c>
      <c r="D538" s="24">
        <v>44805</v>
      </c>
      <c r="E538">
        <v>236.05</v>
      </c>
    </row>
    <row r="539" spans="1:5" x14ac:dyDescent="0.35">
      <c r="A539" s="6">
        <v>44797</v>
      </c>
      <c r="B539" t="s">
        <v>42</v>
      </c>
      <c r="C539" t="s">
        <v>59</v>
      </c>
      <c r="D539" s="24">
        <v>44896</v>
      </c>
      <c r="E539">
        <v>199</v>
      </c>
    </row>
    <row r="540" spans="1:5" x14ac:dyDescent="0.35">
      <c r="A540" s="6">
        <v>44797</v>
      </c>
      <c r="B540" t="s">
        <v>42</v>
      </c>
      <c r="C540" t="s">
        <v>59</v>
      </c>
      <c r="D540" s="24">
        <v>44986</v>
      </c>
      <c r="E540">
        <v>208</v>
      </c>
    </row>
    <row r="541" spans="1:5" x14ac:dyDescent="0.35">
      <c r="A541" s="6">
        <v>44797</v>
      </c>
      <c r="B541" t="s">
        <v>42</v>
      </c>
      <c r="C541" t="s">
        <v>59</v>
      </c>
      <c r="D541" s="24">
        <v>45078</v>
      </c>
      <c r="E541">
        <v>228</v>
      </c>
    </row>
    <row r="542" spans="1:5" x14ac:dyDescent="0.35">
      <c r="A542" s="6">
        <v>44797</v>
      </c>
      <c r="B542" t="s">
        <v>42</v>
      </c>
      <c r="C542" t="s">
        <v>59</v>
      </c>
      <c r="D542" s="24">
        <v>45170</v>
      </c>
      <c r="E542">
        <v>207.86</v>
      </c>
    </row>
    <row r="543" spans="1:5" x14ac:dyDescent="0.35">
      <c r="A543" s="6">
        <v>44797</v>
      </c>
      <c r="B543" t="s">
        <v>42</v>
      </c>
      <c r="C543" t="s">
        <v>59</v>
      </c>
      <c r="D543" s="24">
        <v>45261</v>
      </c>
      <c r="E543">
        <v>140.6</v>
      </c>
    </row>
    <row r="544" spans="1:5" x14ac:dyDescent="0.35">
      <c r="A544" s="6">
        <v>44798</v>
      </c>
      <c r="B544" t="s">
        <v>42</v>
      </c>
      <c r="C544" t="s">
        <v>59</v>
      </c>
      <c r="D544" s="24">
        <v>44805</v>
      </c>
      <c r="E544">
        <v>234</v>
      </c>
    </row>
    <row r="545" spans="1:5" x14ac:dyDescent="0.35">
      <c r="A545" s="6">
        <v>44798</v>
      </c>
      <c r="B545" t="s">
        <v>42</v>
      </c>
      <c r="C545" t="s">
        <v>59</v>
      </c>
      <c r="D545" s="24">
        <v>44896</v>
      </c>
      <c r="E545">
        <v>197</v>
      </c>
    </row>
    <row r="546" spans="1:5" x14ac:dyDescent="0.35">
      <c r="A546" s="6">
        <v>44798</v>
      </c>
      <c r="B546" t="s">
        <v>42</v>
      </c>
      <c r="C546" t="s">
        <v>59</v>
      </c>
      <c r="D546" s="24">
        <v>44986</v>
      </c>
      <c r="E546">
        <v>210.69</v>
      </c>
    </row>
    <row r="547" spans="1:5" x14ac:dyDescent="0.35">
      <c r="A547" s="6">
        <v>44798</v>
      </c>
      <c r="B547" t="s">
        <v>42</v>
      </c>
      <c r="C547" t="s">
        <v>59</v>
      </c>
      <c r="D547" s="24">
        <v>45078</v>
      </c>
      <c r="E547">
        <v>232</v>
      </c>
    </row>
    <row r="548" spans="1:5" x14ac:dyDescent="0.35">
      <c r="A548" s="6">
        <v>44798</v>
      </c>
      <c r="B548" t="s">
        <v>42</v>
      </c>
      <c r="C548" t="s">
        <v>59</v>
      </c>
      <c r="D548" s="24">
        <v>45170</v>
      </c>
      <c r="E548">
        <v>210.55</v>
      </c>
    </row>
    <row r="549" spans="1:5" x14ac:dyDescent="0.35">
      <c r="A549" s="6">
        <v>44798</v>
      </c>
      <c r="B549" t="s">
        <v>42</v>
      </c>
      <c r="C549" t="s">
        <v>59</v>
      </c>
      <c r="D549" s="24">
        <v>45261</v>
      </c>
      <c r="E549">
        <v>142.43</v>
      </c>
    </row>
    <row r="550" spans="1:5" x14ac:dyDescent="0.35">
      <c r="A550" s="6">
        <v>44799</v>
      </c>
      <c r="B550" t="s">
        <v>42</v>
      </c>
      <c r="C550" t="s">
        <v>59</v>
      </c>
      <c r="D550" s="24">
        <v>44805</v>
      </c>
      <c r="E550">
        <v>237</v>
      </c>
    </row>
    <row r="551" spans="1:5" x14ac:dyDescent="0.35">
      <c r="A551" s="6">
        <v>44799</v>
      </c>
      <c r="B551" t="s">
        <v>42</v>
      </c>
      <c r="C551" t="s">
        <v>59</v>
      </c>
      <c r="D551" s="24">
        <v>44896</v>
      </c>
      <c r="E551">
        <v>203</v>
      </c>
    </row>
    <row r="552" spans="1:5" x14ac:dyDescent="0.35">
      <c r="A552" s="6">
        <v>44799</v>
      </c>
      <c r="B552" t="s">
        <v>42</v>
      </c>
      <c r="C552" t="s">
        <v>59</v>
      </c>
      <c r="D552" s="24">
        <v>44986</v>
      </c>
      <c r="E552">
        <v>214</v>
      </c>
    </row>
    <row r="553" spans="1:5" x14ac:dyDescent="0.35">
      <c r="A553" s="6">
        <v>44799</v>
      </c>
      <c r="B553" t="s">
        <v>42</v>
      </c>
      <c r="C553" t="s">
        <v>59</v>
      </c>
      <c r="D553" s="24">
        <v>45078</v>
      </c>
      <c r="E553">
        <v>238</v>
      </c>
    </row>
    <row r="554" spans="1:5" x14ac:dyDescent="0.35">
      <c r="A554" s="6">
        <v>44799</v>
      </c>
      <c r="B554" t="s">
        <v>42</v>
      </c>
      <c r="C554" t="s">
        <v>59</v>
      </c>
      <c r="D554" s="24">
        <v>45170</v>
      </c>
      <c r="E554">
        <v>214.85</v>
      </c>
    </row>
    <row r="555" spans="1:5" x14ac:dyDescent="0.35">
      <c r="A555" s="6">
        <v>44799</v>
      </c>
      <c r="B555" t="s">
        <v>42</v>
      </c>
      <c r="C555" t="s">
        <v>59</v>
      </c>
      <c r="D555" s="24">
        <v>45261</v>
      </c>
      <c r="E555">
        <v>142.43</v>
      </c>
    </row>
    <row r="556" spans="1:5" x14ac:dyDescent="0.35">
      <c r="A556" s="6">
        <v>44802</v>
      </c>
      <c r="B556" t="s">
        <v>42</v>
      </c>
      <c r="C556" t="s">
        <v>59</v>
      </c>
      <c r="D556" s="24">
        <v>44805</v>
      </c>
      <c r="E556">
        <v>234.5</v>
      </c>
    </row>
    <row r="557" spans="1:5" x14ac:dyDescent="0.35">
      <c r="A557" s="6">
        <v>44802</v>
      </c>
      <c r="B557" t="s">
        <v>42</v>
      </c>
      <c r="C557" t="s">
        <v>59</v>
      </c>
      <c r="D557" s="24">
        <v>44896</v>
      </c>
      <c r="E557">
        <v>211.5</v>
      </c>
    </row>
    <row r="558" spans="1:5" x14ac:dyDescent="0.35">
      <c r="A558" s="6">
        <v>44802</v>
      </c>
      <c r="B558" t="s">
        <v>42</v>
      </c>
      <c r="C558" t="s">
        <v>59</v>
      </c>
      <c r="D558" s="24">
        <v>44986</v>
      </c>
      <c r="E558">
        <v>222.3</v>
      </c>
    </row>
    <row r="559" spans="1:5" x14ac:dyDescent="0.35">
      <c r="A559" s="6">
        <v>44802</v>
      </c>
      <c r="B559" t="s">
        <v>42</v>
      </c>
      <c r="C559" t="s">
        <v>59</v>
      </c>
      <c r="D559" s="24">
        <v>45078</v>
      </c>
      <c r="E559">
        <v>247.23</v>
      </c>
    </row>
    <row r="560" spans="1:5" x14ac:dyDescent="0.35">
      <c r="A560" s="6">
        <v>44802</v>
      </c>
      <c r="B560" t="s">
        <v>42</v>
      </c>
      <c r="C560" t="s">
        <v>59</v>
      </c>
      <c r="D560" s="24">
        <v>45170</v>
      </c>
      <c r="E560">
        <v>223.2</v>
      </c>
    </row>
    <row r="561" spans="1:5" x14ac:dyDescent="0.35">
      <c r="A561" s="6">
        <v>44802</v>
      </c>
      <c r="B561" t="s">
        <v>42</v>
      </c>
      <c r="C561" t="s">
        <v>59</v>
      </c>
      <c r="D561" s="24">
        <v>45261</v>
      </c>
      <c r="E561">
        <v>147.96</v>
      </c>
    </row>
    <row r="562" spans="1:5" x14ac:dyDescent="0.35">
      <c r="A562" s="6">
        <v>44803</v>
      </c>
      <c r="B562" t="s">
        <v>42</v>
      </c>
      <c r="C562" t="s">
        <v>59</v>
      </c>
      <c r="D562" s="24">
        <v>44805</v>
      </c>
      <c r="E562">
        <v>234.5</v>
      </c>
    </row>
    <row r="563" spans="1:5" x14ac:dyDescent="0.35">
      <c r="A563" s="6">
        <v>44803</v>
      </c>
      <c r="B563" t="s">
        <v>42</v>
      </c>
      <c r="C563" t="s">
        <v>59</v>
      </c>
      <c r="D563" s="24">
        <v>44896</v>
      </c>
      <c r="E563">
        <v>214</v>
      </c>
    </row>
    <row r="564" spans="1:5" x14ac:dyDescent="0.35">
      <c r="A564" s="6">
        <v>44803</v>
      </c>
      <c r="B564" t="s">
        <v>42</v>
      </c>
      <c r="C564" t="s">
        <v>59</v>
      </c>
      <c r="D564" s="24">
        <v>44986</v>
      </c>
      <c r="E564">
        <v>227</v>
      </c>
    </row>
    <row r="565" spans="1:5" x14ac:dyDescent="0.35">
      <c r="A565" s="6">
        <v>44803</v>
      </c>
      <c r="B565" t="s">
        <v>42</v>
      </c>
      <c r="C565" t="s">
        <v>59</v>
      </c>
      <c r="D565" s="24">
        <v>45078</v>
      </c>
      <c r="E565">
        <v>252</v>
      </c>
    </row>
    <row r="566" spans="1:5" x14ac:dyDescent="0.35">
      <c r="A566" s="6">
        <v>44803</v>
      </c>
      <c r="B566" t="s">
        <v>42</v>
      </c>
      <c r="C566" t="s">
        <v>59</v>
      </c>
      <c r="D566" s="24">
        <v>45170</v>
      </c>
      <c r="E566">
        <v>226.94</v>
      </c>
    </row>
    <row r="567" spans="1:5" x14ac:dyDescent="0.35">
      <c r="A567" s="6">
        <v>44803</v>
      </c>
      <c r="B567" t="s">
        <v>42</v>
      </c>
      <c r="C567" t="s">
        <v>59</v>
      </c>
      <c r="D567" s="24">
        <v>45261</v>
      </c>
      <c r="E567">
        <v>150.44</v>
      </c>
    </row>
    <row r="568" spans="1:5" x14ac:dyDescent="0.35">
      <c r="A568" s="6">
        <v>44804</v>
      </c>
      <c r="B568" t="s">
        <v>42</v>
      </c>
      <c r="C568" t="s">
        <v>59</v>
      </c>
      <c r="D568" s="24">
        <v>44805</v>
      </c>
      <c r="E568">
        <v>234.5</v>
      </c>
    </row>
    <row r="569" spans="1:5" x14ac:dyDescent="0.35">
      <c r="A569" s="6">
        <v>44804</v>
      </c>
      <c r="B569" t="s">
        <v>42</v>
      </c>
      <c r="C569" t="s">
        <v>59</v>
      </c>
      <c r="D569" s="24">
        <v>44896</v>
      </c>
      <c r="E569">
        <v>211</v>
      </c>
    </row>
    <row r="570" spans="1:5" x14ac:dyDescent="0.35">
      <c r="A570" s="6">
        <v>44804</v>
      </c>
      <c r="B570" t="s">
        <v>42</v>
      </c>
      <c r="C570" t="s">
        <v>59</v>
      </c>
      <c r="D570" s="24">
        <v>44986</v>
      </c>
      <c r="E570">
        <v>227.08</v>
      </c>
    </row>
    <row r="571" spans="1:5" x14ac:dyDescent="0.35">
      <c r="A571" s="6">
        <v>44804</v>
      </c>
      <c r="B571" t="s">
        <v>42</v>
      </c>
      <c r="C571" t="s">
        <v>59</v>
      </c>
      <c r="D571" s="24">
        <v>45078</v>
      </c>
      <c r="E571">
        <v>249</v>
      </c>
    </row>
    <row r="572" spans="1:5" x14ac:dyDescent="0.35">
      <c r="A572" s="6">
        <v>44804</v>
      </c>
      <c r="B572" t="s">
        <v>42</v>
      </c>
      <c r="C572" t="s">
        <v>59</v>
      </c>
      <c r="D572" s="24">
        <v>45170</v>
      </c>
      <c r="E572">
        <v>226.57</v>
      </c>
    </row>
    <row r="573" spans="1:5" x14ac:dyDescent="0.35">
      <c r="A573" s="6">
        <v>44804</v>
      </c>
      <c r="B573" t="s">
        <v>42</v>
      </c>
      <c r="C573" t="s">
        <v>59</v>
      </c>
      <c r="D573" s="24">
        <v>45261</v>
      </c>
      <c r="E573">
        <v>150.21</v>
      </c>
    </row>
    <row r="574" spans="1:5" x14ac:dyDescent="0.35">
      <c r="A574" s="6">
        <v>44805</v>
      </c>
      <c r="B574" t="s">
        <v>42</v>
      </c>
      <c r="C574" t="s">
        <v>59</v>
      </c>
      <c r="D574" s="24">
        <v>44805</v>
      </c>
      <c r="E574">
        <v>234.5</v>
      </c>
    </row>
    <row r="575" spans="1:5" x14ac:dyDescent="0.35">
      <c r="A575" s="6">
        <v>44805</v>
      </c>
      <c r="B575" t="s">
        <v>42</v>
      </c>
      <c r="C575" t="s">
        <v>59</v>
      </c>
      <c r="D575" s="24">
        <v>44896</v>
      </c>
      <c r="E575">
        <v>205</v>
      </c>
    </row>
    <row r="576" spans="1:5" x14ac:dyDescent="0.35">
      <c r="A576" s="6">
        <v>44805</v>
      </c>
      <c r="B576" t="s">
        <v>42</v>
      </c>
      <c r="C576" t="s">
        <v>59</v>
      </c>
      <c r="D576" s="24">
        <v>44986</v>
      </c>
      <c r="E576">
        <v>219</v>
      </c>
    </row>
    <row r="577" spans="1:5" x14ac:dyDescent="0.35">
      <c r="A577" s="6">
        <v>44805</v>
      </c>
      <c r="B577" t="s">
        <v>42</v>
      </c>
      <c r="C577" t="s">
        <v>59</v>
      </c>
      <c r="D577" s="24">
        <v>45078</v>
      </c>
      <c r="E577">
        <v>246</v>
      </c>
    </row>
    <row r="578" spans="1:5" x14ac:dyDescent="0.35">
      <c r="A578" s="6">
        <v>44805</v>
      </c>
      <c r="B578" t="s">
        <v>42</v>
      </c>
      <c r="C578" t="s">
        <v>59</v>
      </c>
      <c r="D578" s="24">
        <v>45170</v>
      </c>
      <c r="E578">
        <v>223</v>
      </c>
    </row>
    <row r="579" spans="1:5" x14ac:dyDescent="0.35">
      <c r="A579" s="6">
        <v>44805</v>
      </c>
      <c r="B579" t="s">
        <v>42</v>
      </c>
      <c r="C579" t="s">
        <v>59</v>
      </c>
      <c r="D579" s="24">
        <v>45261</v>
      </c>
      <c r="E579">
        <v>147.1</v>
      </c>
    </row>
    <row r="580" spans="1:5" x14ac:dyDescent="0.35">
      <c r="A580" s="6">
        <v>44806</v>
      </c>
      <c r="B580" t="s">
        <v>42</v>
      </c>
      <c r="C580" t="s">
        <v>59</v>
      </c>
      <c r="D580" s="24">
        <v>44805</v>
      </c>
      <c r="E580">
        <v>240</v>
      </c>
    </row>
    <row r="581" spans="1:5" x14ac:dyDescent="0.35">
      <c r="A581" s="6">
        <v>44806</v>
      </c>
      <c r="B581" t="s">
        <v>42</v>
      </c>
      <c r="C581" t="s">
        <v>59</v>
      </c>
      <c r="D581" s="24">
        <v>44896</v>
      </c>
      <c r="E581">
        <v>207</v>
      </c>
    </row>
    <row r="582" spans="1:5" x14ac:dyDescent="0.35">
      <c r="A582" s="6">
        <v>44806</v>
      </c>
      <c r="B582" t="s">
        <v>42</v>
      </c>
      <c r="C582" t="s">
        <v>59</v>
      </c>
      <c r="D582" s="24">
        <v>44986</v>
      </c>
      <c r="E582">
        <v>222</v>
      </c>
    </row>
    <row r="583" spans="1:5" x14ac:dyDescent="0.35">
      <c r="A583" s="6">
        <v>44806</v>
      </c>
      <c r="B583" t="s">
        <v>42</v>
      </c>
      <c r="C583" t="s">
        <v>59</v>
      </c>
      <c r="D583" s="24">
        <v>45078</v>
      </c>
      <c r="E583">
        <v>246.45</v>
      </c>
    </row>
    <row r="584" spans="1:5" x14ac:dyDescent="0.35">
      <c r="A584" s="6">
        <v>44806</v>
      </c>
      <c r="B584" t="s">
        <v>42</v>
      </c>
      <c r="C584" t="s">
        <v>59</v>
      </c>
      <c r="D584" s="24">
        <v>45170</v>
      </c>
      <c r="E584">
        <v>223.41</v>
      </c>
    </row>
    <row r="585" spans="1:5" x14ac:dyDescent="0.35">
      <c r="A585" s="6">
        <v>44806</v>
      </c>
      <c r="B585" t="s">
        <v>42</v>
      </c>
      <c r="C585" t="s">
        <v>59</v>
      </c>
      <c r="D585" s="24">
        <v>45261</v>
      </c>
      <c r="E585">
        <v>147.37</v>
      </c>
    </row>
    <row r="586" spans="1:5" x14ac:dyDescent="0.35">
      <c r="A586" s="6">
        <v>44809</v>
      </c>
      <c r="B586" t="s">
        <v>42</v>
      </c>
      <c r="C586" t="s">
        <v>59</v>
      </c>
      <c r="D586" s="24">
        <v>44805</v>
      </c>
      <c r="E586">
        <v>240</v>
      </c>
    </row>
    <row r="587" spans="1:5" x14ac:dyDescent="0.35">
      <c r="A587" s="6">
        <v>44809</v>
      </c>
      <c r="B587" t="s">
        <v>42</v>
      </c>
      <c r="C587" t="s">
        <v>59</v>
      </c>
      <c r="D587" s="24">
        <v>44896</v>
      </c>
      <c r="E587">
        <v>218</v>
      </c>
    </row>
    <row r="588" spans="1:5" x14ac:dyDescent="0.35">
      <c r="A588" s="6">
        <v>44809</v>
      </c>
      <c r="B588" t="s">
        <v>42</v>
      </c>
      <c r="C588" t="s">
        <v>59</v>
      </c>
      <c r="D588" s="24">
        <v>44986</v>
      </c>
      <c r="E588">
        <v>229</v>
      </c>
    </row>
    <row r="589" spans="1:5" x14ac:dyDescent="0.35">
      <c r="A589" s="6">
        <v>44809</v>
      </c>
      <c r="B589" t="s">
        <v>42</v>
      </c>
      <c r="C589" t="s">
        <v>59</v>
      </c>
      <c r="D589" s="24">
        <v>45078</v>
      </c>
      <c r="E589">
        <v>252</v>
      </c>
    </row>
    <row r="590" spans="1:5" x14ac:dyDescent="0.35">
      <c r="A590" s="6">
        <v>44809</v>
      </c>
      <c r="B590" t="s">
        <v>42</v>
      </c>
      <c r="C590" t="s">
        <v>59</v>
      </c>
      <c r="D590" s="24">
        <v>45170</v>
      </c>
      <c r="E590">
        <v>228.1</v>
      </c>
    </row>
    <row r="591" spans="1:5" x14ac:dyDescent="0.35">
      <c r="A591" s="6">
        <v>44809</v>
      </c>
      <c r="B591" t="s">
        <v>42</v>
      </c>
      <c r="C591" t="s">
        <v>59</v>
      </c>
      <c r="D591" s="24">
        <v>45261</v>
      </c>
      <c r="E591">
        <v>150.47</v>
      </c>
    </row>
    <row r="592" spans="1:5" x14ac:dyDescent="0.35">
      <c r="A592" s="6">
        <v>44810</v>
      </c>
      <c r="B592" t="s">
        <v>42</v>
      </c>
      <c r="C592" t="s">
        <v>59</v>
      </c>
      <c r="D592" s="24">
        <v>44805</v>
      </c>
      <c r="E592">
        <v>240</v>
      </c>
    </row>
    <row r="593" spans="1:5" x14ac:dyDescent="0.35">
      <c r="A593" s="6">
        <v>44810</v>
      </c>
      <c r="B593" t="s">
        <v>42</v>
      </c>
      <c r="C593" t="s">
        <v>59</v>
      </c>
      <c r="D593" s="24">
        <v>44896</v>
      </c>
      <c r="E593">
        <v>223.87</v>
      </c>
    </row>
    <row r="594" spans="1:5" x14ac:dyDescent="0.35">
      <c r="A594" s="6">
        <v>44810</v>
      </c>
      <c r="B594" t="s">
        <v>42</v>
      </c>
      <c r="C594" t="s">
        <v>59</v>
      </c>
      <c r="D594" s="24">
        <v>44986</v>
      </c>
      <c r="E594">
        <v>236</v>
      </c>
    </row>
    <row r="595" spans="1:5" x14ac:dyDescent="0.35">
      <c r="A595" s="6">
        <v>44810</v>
      </c>
      <c r="B595" t="s">
        <v>42</v>
      </c>
      <c r="C595" t="s">
        <v>59</v>
      </c>
      <c r="D595" s="24">
        <v>45078</v>
      </c>
      <c r="E595">
        <v>255.25</v>
      </c>
    </row>
    <row r="596" spans="1:5" x14ac:dyDescent="0.35">
      <c r="A596" s="6">
        <v>44810</v>
      </c>
      <c r="B596" t="s">
        <v>42</v>
      </c>
      <c r="C596" t="s">
        <v>59</v>
      </c>
      <c r="D596" s="24">
        <v>45170</v>
      </c>
      <c r="E596">
        <v>233.68</v>
      </c>
    </row>
    <row r="597" spans="1:5" x14ac:dyDescent="0.35">
      <c r="A597" s="6">
        <v>44810</v>
      </c>
      <c r="B597" t="s">
        <v>42</v>
      </c>
      <c r="C597" t="s">
        <v>59</v>
      </c>
      <c r="D597" s="24">
        <v>45261</v>
      </c>
      <c r="E597">
        <v>152.81</v>
      </c>
    </row>
    <row r="598" spans="1:5" x14ac:dyDescent="0.35">
      <c r="A598" s="6">
        <v>44811</v>
      </c>
      <c r="B598" t="s">
        <v>42</v>
      </c>
      <c r="C598" t="s">
        <v>59</v>
      </c>
      <c r="D598" s="24">
        <v>44805</v>
      </c>
      <c r="E598">
        <v>239</v>
      </c>
    </row>
    <row r="599" spans="1:5" x14ac:dyDescent="0.35">
      <c r="A599" s="6">
        <v>44811</v>
      </c>
      <c r="B599" t="s">
        <v>42</v>
      </c>
      <c r="C599" t="s">
        <v>59</v>
      </c>
      <c r="D599" s="24">
        <v>44896</v>
      </c>
      <c r="E599">
        <v>231</v>
      </c>
    </row>
    <row r="600" spans="1:5" x14ac:dyDescent="0.35">
      <c r="A600" s="6">
        <v>44811</v>
      </c>
      <c r="B600" t="s">
        <v>42</v>
      </c>
      <c r="C600" t="s">
        <v>59</v>
      </c>
      <c r="D600" s="24">
        <v>44986</v>
      </c>
      <c r="E600">
        <v>245.5</v>
      </c>
    </row>
    <row r="601" spans="1:5" x14ac:dyDescent="0.35">
      <c r="A601" s="6">
        <v>44811</v>
      </c>
      <c r="B601" t="s">
        <v>42</v>
      </c>
      <c r="C601" t="s">
        <v>59</v>
      </c>
      <c r="D601" s="24">
        <v>45078</v>
      </c>
      <c r="E601">
        <v>267.5</v>
      </c>
    </row>
    <row r="602" spans="1:5" x14ac:dyDescent="0.35">
      <c r="A602" s="6">
        <v>44811</v>
      </c>
      <c r="B602" t="s">
        <v>42</v>
      </c>
      <c r="C602" t="s">
        <v>59</v>
      </c>
      <c r="D602" s="24">
        <v>45170</v>
      </c>
      <c r="E602">
        <v>242.85</v>
      </c>
    </row>
    <row r="603" spans="1:5" x14ac:dyDescent="0.35">
      <c r="A603" s="6">
        <v>44811</v>
      </c>
      <c r="B603" t="s">
        <v>42</v>
      </c>
      <c r="C603" t="s">
        <v>59</v>
      </c>
      <c r="D603" s="24">
        <v>45261</v>
      </c>
      <c r="E603">
        <v>157</v>
      </c>
    </row>
    <row r="604" spans="1:5" x14ac:dyDescent="0.35">
      <c r="A604" s="6">
        <v>44812</v>
      </c>
      <c r="B604" t="s">
        <v>42</v>
      </c>
      <c r="C604" t="s">
        <v>59</v>
      </c>
      <c r="D604" s="24">
        <v>44805</v>
      </c>
      <c r="E604">
        <v>239</v>
      </c>
    </row>
    <row r="605" spans="1:5" x14ac:dyDescent="0.35">
      <c r="A605" s="6">
        <v>44812</v>
      </c>
      <c r="B605" t="s">
        <v>42</v>
      </c>
      <c r="C605" t="s">
        <v>59</v>
      </c>
      <c r="D605" s="24">
        <v>44896</v>
      </c>
      <c r="E605">
        <v>236</v>
      </c>
    </row>
    <row r="606" spans="1:5" x14ac:dyDescent="0.35">
      <c r="A606" s="6">
        <v>44812</v>
      </c>
      <c r="B606" t="s">
        <v>42</v>
      </c>
      <c r="C606" t="s">
        <v>59</v>
      </c>
      <c r="D606" s="24">
        <v>44986</v>
      </c>
      <c r="E606">
        <v>257</v>
      </c>
    </row>
    <row r="607" spans="1:5" x14ac:dyDescent="0.35">
      <c r="A607" s="6">
        <v>44812</v>
      </c>
      <c r="B607" t="s">
        <v>42</v>
      </c>
      <c r="C607" t="s">
        <v>59</v>
      </c>
      <c r="D607" s="24">
        <v>45078</v>
      </c>
      <c r="E607">
        <v>279.22000000000003</v>
      </c>
    </row>
    <row r="608" spans="1:5" x14ac:dyDescent="0.35">
      <c r="A608" s="6">
        <v>44812</v>
      </c>
      <c r="B608" t="s">
        <v>42</v>
      </c>
      <c r="C608" t="s">
        <v>59</v>
      </c>
      <c r="D608" s="24">
        <v>45170</v>
      </c>
      <c r="E608">
        <v>253.75</v>
      </c>
    </row>
    <row r="609" spans="1:5" x14ac:dyDescent="0.35">
      <c r="A609" s="6">
        <v>44812</v>
      </c>
      <c r="B609" t="s">
        <v>42</v>
      </c>
      <c r="C609" t="s">
        <v>59</v>
      </c>
      <c r="D609" s="24">
        <v>45261</v>
      </c>
      <c r="E609">
        <v>163.88</v>
      </c>
    </row>
    <row r="610" spans="1:5" x14ac:dyDescent="0.35">
      <c r="A610" s="6">
        <v>44813</v>
      </c>
      <c r="B610" t="s">
        <v>42</v>
      </c>
      <c r="C610" t="s">
        <v>59</v>
      </c>
      <c r="D610" s="24">
        <v>44805</v>
      </c>
      <c r="E610">
        <v>239</v>
      </c>
    </row>
    <row r="611" spans="1:5" x14ac:dyDescent="0.35">
      <c r="A611" s="6">
        <v>44813</v>
      </c>
      <c r="B611" t="s">
        <v>42</v>
      </c>
      <c r="C611" t="s">
        <v>59</v>
      </c>
      <c r="D611" s="24">
        <v>44896</v>
      </c>
      <c r="E611">
        <v>236.5</v>
      </c>
    </row>
    <row r="612" spans="1:5" x14ac:dyDescent="0.35">
      <c r="A612" s="6">
        <v>44813</v>
      </c>
      <c r="B612" t="s">
        <v>42</v>
      </c>
      <c r="C612" t="s">
        <v>59</v>
      </c>
      <c r="D612" s="24">
        <v>44986</v>
      </c>
      <c r="E612">
        <v>258.5</v>
      </c>
    </row>
    <row r="613" spans="1:5" x14ac:dyDescent="0.35">
      <c r="A613" s="6">
        <v>44813</v>
      </c>
      <c r="B613" t="s">
        <v>42</v>
      </c>
      <c r="C613" t="s">
        <v>59</v>
      </c>
      <c r="D613" s="24">
        <v>45078</v>
      </c>
      <c r="E613">
        <v>283.62</v>
      </c>
    </row>
    <row r="614" spans="1:5" x14ac:dyDescent="0.35">
      <c r="A614" s="6">
        <v>44813</v>
      </c>
      <c r="B614" t="s">
        <v>42</v>
      </c>
      <c r="C614" t="s">
        <v>59</v>
      </c>
      <c r="D614" s="24">
        <v>45170</v>
      </c>
      <c r="E614">
        <v>260.55</v>
      </c>
    </row>
    <row r="615" spans="1:5" x14ac:dyDescent="0.35">
      <c r="A615" s="6">
        <v>44813</v>
      </c>
      <c r="B615" t="s">
        <v>42</v>
      </c>
      <c r="C615" t="s">
        <v>59</v>
      </c>
      <c r="D615" s="24">
        <v>45261</v>
      </c>
      <c r="E615">
        <v>168.27</v>
      </c>
    </row>
    <row r="616" spans="1:5" x14ac:dyDescent="0.35">
      <c r="A616" s="6">
        <v>44816</v>
      </c>
      <c r="B616" t="s">
        <v>42</v>
      </c>
      <c r="C616" t="s">
        <v>59</v>
      </c>
      <c r="D616" s="24">
        <v>44805</v>
      </c>
      <c r="E616">
        <v>230</v>
      </c>
    </row>
    <row r="617" spans="1:5" x14ac:dyDescent="0.35">
      <c r="A617" s="6">
        <v>44816</v>
      </c>
      <c r="B617" t="s">
        <v>42</v>
      </c>
      <c r="C617" t="s">
        <v>59</v>
      </c>
      <c r="D617" s="24">
        <v>44896</v>
      </c>
      <c r="E617">
        <v>224</v>
      </c>
    </row>
    <row r="618" spans="1:5" x14ac:dyDescent="0.35">
      <c r="A618" s="6">
        <v>44816</v>
      </c>
      <c r="B618" t="s">
        <v>42</v>
      </c>
      <c r="C618" t="s">
        <v>59</v>
      </c>
      <c r="D618" s="24">
        <v>44986</v>
      </c>
      <c r="E618">
        <v>249</v>
      </c>
    </row>
    <row r="619" spans="1:5" x14ac:dyDescent="0.35">
      <c r="A619" s="6">
        <v>44816</v>
      </c>
      <c r="B619" t="s">
        <v>42</v>
      </c>
      <c r="C619" t="s">
        <v>59</v>
      </c>
      <c r="D619" s="24">
        <v>45078</v>
      </c>
      <c r="E619">
        <v>282</v>
      </c>
    </row>
    <row r="620" spans="1:5" x14ac:dyDescent="0.35">
      <c r="A620" s="6">
        <v>44816</v>
      </c>
      <c r="B620" t="s">
        <v>42</v>
      </c>
      <c r="C620" t="s">
        <v>59</v>
      </c>
      <c r="D620" s="24">
        <v>45170</v>
      </c>
      <c r="E620">
        <v>259</v>
      </c>
    </row>
    <row r="621" spans="1:5" x14ac:dyDescent="0.35">
      <c r="A621" s="6">
        <v>44816</v>
      </c>
      <c r="B621" t="s">
        <v>42</v>
      </c>
      <c r="C621" t="s">
        <v>59</v>
      </c>
      <c r="D621" s="24">
        <v>45261</v>
      </c>
      <c r="E621">
        <v>166</v>
      </c>
    </row>
    <row r="622" spans="1:5" x14ac:dyDescent="0.35">
      <c r="A622" s="6">
        <v>44817</v>
      </c>
      <c r="B622" t="s">
        <v>42</v>
      </c>
      <c r="C622" t="s">
        <v>59</v>
      </c>
      <c r="D622" s="24">
        <v>44805</v>
      </c>
      <c r="E622">
        <v>230</v>
      </c>
    </row>
    <row r="623" spans="1:5" x14ac:dyDescent="0.35">
      <c r="A623" s="6">
        <v>44817</v>
      </c>
      <c r="B623" t="s">
        <v>42</v>
      </c>
      <c r="C623" t="s">
        <v>59</v>
      </c>
      <c r="D623" s="24">
        <v>44896</v>
      </c>
      <c r="E623">
        <v>216</v>
      </c>
    </row>
    <row r="624" spans="1:5" x14ac:dyDescent="0.35">
      <c r="A624" s="6">
        <v>44817</v>
      </c>
      <c r="B624" t="s">
        <v>42</v>
      </c>
      <c r="C624" t="s">
        <v>59</v>
      </c>
      <c r="D624" s="24">
        <v>44986</v>
      </c>
      <c r="E624">
        <v>240.5</v>
      </c>
    </row>
    <row r="625" spans="1:5" x14ac:dyDescent="0.35">
      <c r="A625" s="6">
        <v>44817</v>
      </c>
      <c r="B625" t="s">
        <v>42</v>
      </c>
      <c r="C625" t="s">
        <v>59</v>
      </c>
      <c r="D625" s="24">
        <v>45078</v>
      </c>
      <c r="E625">
        <v>278</v>
      </c>
    </row>
    <row r="626" spans="1:5" x14ac:dyDescent="0.35">
      <c r="A626" s="6">
        <v>44817</v>
      </c>
      <c r="B626" t="s">
        <v>42</v>
      </c>
      <c r="C626" t="s">
        <v>59</v>
      </c>
      <c r="D626" s="24">
        <v>45170</v>
      </c>
      <c r="E626">
        <v>256</v>
      </c>
    </row>
    <row r="627" spans="1:5" x14ac:dyDescent="0.35">
      <c r="A627" s="6">
        <v>44817</v>
      </c>
      <c r="B627" t="s">
        <v>42</v>
      </c>
      <c r="C627" t="s">
        <v>59</v>
      </c>
      <c r="D627" s="24">
        <v>45261</v>
      </c>
      <c r="E627">
        <v>159</v>
      </c>
    </row>
    <row r="628" spans="1:5" x14ac:dyDescent="0.35">
      <c r="A628" s="6">
        <v>44818</v>
      </c>
      <c r="B628" t="s">
        <v>42</v>
      </c>
      <c r="C628" t="s">
        <v>59</v>
      </c>
      <c r="D628" s="24">
        <v>44805</v>
      </c>
      <c r="E628">
        <v>225.55</v>
      </c>
    </row>
    <row r="629" spans="1:5" x14ac:dyDescent="0.35">
      <c r="A629" s="6">
        <v>44818</v>
      </c>
      <c r="B629" t="s">
        <v>42</v>
      </c>
      <c r="C629" t="s">
        <v>59</v>
      </c>
      <c r="D629" s="24">
        <v>44896</v>
      </c>
      <c r="E629">
        <v>211.99</v>
      </c>
    </row>
    <row r="630" spans="1:5" x14ac:dyDescent="0.35">
      <c r="A630" s="6">
        <v>44818</v>
      </c>
      <c r="B630" t="s">
        <v>42</v>
      </c>
      <c r="C630" t="s">
        <v>59</v>
      </c>
      <c r="D630" s="24">
        <v>44986</v>
      </c>
      <c r="E630">
        <v>232.5</v>
      </c>
    </row>
    <row r="631" spans="1:5" x14ac:dyDescent="0.35">
      <c r="A631" s="6">
        <v>44818</v>
      </c>
      <c r="B631" t="s">
        <v>42</v>
      </c>
      <c r="C631" t="s">
        <v>59</v>
      </c>
      <c r="D631" s="24">
        <v>45078</v>
      </c>
      <c r="E631">
        <v>273</v>
      </c>
    </row>
    <row r="632" spans="1:5" x14ac:dyDescent="0.35">
      <c r="A632" s="6">
        <v>44818</v>
      </c>
      <c r="B632" t="s">
        <v>42</v>
      </c>
      <c r="C632" t="s">
        <v>59</v>
      </c>
      <c r="D632" s="24">
        <v>45170</v>
      </c>
      <c r="E632">
        <v>253</v>
      </c>
    </row>
    <row r="633" spans="1:5" x14ac:dyDescent="0.35">
      <c r="A633" s="6">
        <v>44818</v>
      </c>
      <c r="B633" t="s">
        <v>42</v>
      </c>
      <c r="C633" t="s">
        <v>59</v>
      </c>
      <c r="D633" s="24">
        <v>45261</v>
      </c>
      <c r="E633">
        <v>152</v>
      </c>
    </row>
    <row r="634" spans="1:5" x14ac:dyDescent="0.35">
      <c r="A634" s="6">
        <v>44819</v>
      </c>
      <c r="B634" t="s">
        <v>42</v>
      </c>
      <c r="C634" t="s">
        <v>59</v>
      </c>
      <c r="D634" s="24">
        <v>44805</v>
      </c>
      <c r="E634">
        <v>225.55</v>
      </c>
    </row>
    <row r="635" spans="1:5" x14ac:dyDescent="0.35">
      <c r="A635" s="6">
        <v>44819</v>
      </c>
      <c r="B635" t="s">
        <v>42</v>
      </c>
      <c r="C635" t="s">
        <v>59</v>
      </c>
      <c r="D635" s="24">
        <v>44896</v>
      </c>
      <c r="E635">
        <v>216</v>
      </c>
    </row>
    <row r="636" spans="1:5" x14ac:dyDescent="0.35">
      <c r="A636" s="6">
        <v>44819</v>
      </c>
      <c r="B636" t="s">
        <v>42</v>
      </c>
      <c r="C636" t="s">
        <v>59</v>
      </c>
      <c r="D636" s="24">
        <v>44986</v>
      </c>
      <c r="E636">
        <v>235.75</v>
      </c>
    </row>
    <row r="637" spans="1:5" x14ac:dyDescent="0.35">
      <c r="A637" s="6">
        <v>44819</v>
      </c>
      <c r="B637" t="s">
        <v>42</v>
      </c>
      <c r="C637" t="s">
        <v>59</v>
      </c>
      <c r="D637" s="24">
        <v>45078</v>
      </c>
      <c r="E637">
        <v>273</v>
      </c>
    </row>
    <row r="638" spans="1:5" x14ac:dyDescent="0.35">
      <c r="A638" s="6">
        <v>44819</v>
      </c>
      <c r="B638" t="s">
        <v>42</v>
      </c>
      <c r="C638" t="s">
        <v>59</v>
      </c>
      <c r="D638" s="24">
        <v>45170</v>
      </c>
      <c r="E638">
        <v>253</v>
      </c>
    </row>
    <row r="639" spans="1:5" x14ac:dyDescent="0.35">
      <c r="A639" s="6">
        <v>44819</v>
      </c>
      <c r="B639" t="s">
        <v>42</v>
      </c>
      <c r="C639" t="s">
        <v>59</v>
      </c>
      <c r="D639" s="24">
        <v>45261</v>
      </c>
      <c r="E639">
        <v>152</v>
      </c>
    </row>
    <row r="640" spans="1:5" x14ac:dyDescent="0.35">
      <c r="A640" s="6">
        <v>44820</v>
      </c>
      <c r="B640" t="s">
        <v>42</v>
      </c>
      <c r="C640" t="s">
        <v>59</v>
      </c>
      <c r="D640" s="24">
        <v>44805</v>
      </c>
      <c r="E640">
        <v>225.55</v>
      </c>
    </row>
    <row r="641" spans="1:5" x14ac:dyDescent="0.35">
      <c r="A641" s="6">
        <v>44820</v>
      </c>
      <c r="B641" t="s">
        <v>42</v>
      </c>
      <c r="C641" t="s">
        <v>59</v>
      </c>
      <c r="D641" s="24">
        <v>44896</v>
      </c>
      <c r="E641">
        <v>209</v>
      </c>
    </row>
    <row r="642" spans="1:5" x14ac:dyDescent="0.35">
      <c r="A642" s="6">
        <v>44820</v>
      </c>
      <c r="B642" t="s">
        <v>42</v>
      </c>
      <c r="C642" t="s">
        <v>59</v>
      </c>
      <c r="D642" s="24">
        <v>44986</v>
      </c>
      <c r="E642">
        <v>230.3</v>
      </c>
    </row>
    <row r="643" spans="1:5" x14ac:dyDescent="0.35">
      <c r="A643" s="6">
        <v>44820</v>
      </c>
      <c r="B643" t="s">
        <v>42</v>
      </c>
      <c r="C643" t="s">
        <v>59</v>
      </c>
      <c r="D643" s="24">
        <v>45078</v>
      </c>
      <c r="E643">
        <v>266.69</v>
      </c>
    </row>
    <row r="644" spans="1:5" x14ac:dyDescent="0.35">
      <c r="A644" s="6">
        <v>44820</v>
      </c>
      <c r="B644" t="s">
        <v>42</v>
      </c>
      <c r="C644" t="s">
        <v>59</v>
      </c>
      <c r="D644" s="24">
        <v>45170</v>
      </c>
      <c r="E644">
        <v>247.15</v>
      </c>
    </row>
    <row r="645" spans="1:5" x14ac:dyDescent="0.35">
      <c r="A645" s="6">
        <v>44820</v>
      </c>
      <c r="B645" t="s">
        <v>42</v>
      </c>
      <c r="C645" t="s">
        <v>59</v>
      </c>
      <c r="D645" s="24">
        <v>45261</v>
      </c>
      <c r="E645">
        <v>148</v>
      </c>
    </row>
    <row r="646" spans="1:5" x14ac:dyDescent="0.35">
      <c r="A646" s="6">
        <v>44823</v>
      </c>
      <c r="B646" t="s">
        <v>42</v>
      </c>
      <c r="C646" t="s">
        <v>59</v>
      </c>
      <c r="D646" s="24">
        <v>44805</v>
      </c>
      <c r="E646">
        <v>225.55</v>
      </c>
    </row>
    <row r="647" spans="1:5" x14ac:dyDescent="0.35">
      <c r="A647" s="6">
        <v>44823</v>
      </c>
      <c r="B647" t="s">
        <v>42</v>
      </c>
      <c r="C647" t="s">
        <v>59</v>
      </c>
      <c r="D647" s="24">
        <v>44896</v>
      </c>
      <c r="E647">
        <v>203</v>
      </c>
    </row>
    <row r="648" spans="1:5" x14ac:dyDescent="0.35">
      <c r="A648" s="6">
        <v>44823</v>
      </c>
      <c r="B648" t="s">
        <v>42</v>
      </c>
      <c r="C648" t="s">
        <v>59</v>
      </c>
      <c r="D648" s="24">
        <v>44986</v>
      </c>
      <c r="E648">
        <v>221</v>
      </c>
    </row>
    <row r="649" spans="1:5" x14ac:dyDescent="0.35">
      <c r="A649" s="6">
        <v>44823</v>
      </c>
      <c r="B649" t="s">
        <v>42</v>
      </c>
      <c r="C649" t="s">
        <v>59</v>
      </c>
      <c r="D649" s="24">
        <v>45078</v>
      </c>
      <c r="E649">
        <v>261</v>
      </c>
    </row>
    <row r="650" spans="1:5" x14ac:dyDescent="0.35">
      <c r="A650" s="6">
        <v>44823</v>
      </c>
      <c r="B650" t="s">
        <v>42</v>
      </c>
      <c r="C650" t="s">
        <v>59</v>
      </c>
      <c r="D650" s="24">
        <v>45170</v>
      </c>
      <c r="E650">
        <v>239.5</v>
      </c>
    </row>
    <row r="651" spans="1:5" x14ac:dyDescent="0.35">
      <c r="A651" s="6">
        <v>44823</v>
      </c>
      <c r="B651" t="s">
        <v>42</v>
      </c>
      <c r="C651" t="s">
        <v>59</v>
      </c>
      <c r="D651" s="24">
        <v>45261</v>
      </c>
      <c r="E651">
        <v>142.5</v>
      </c>
    </row>
    <row r="652" spans="1:5" x14ac:dyDescent="0.35">
      <c r="A652" s="6">
        <v>44824</v>
      </c>
      <c r="B652" t="s">
        <v>42</v>
      </c>
      <c r="C652" t="s">
        <v>59</v>
      </c>
      <c r="D652" s="24">
        <v>44805</v>
      </c>
      <c r="E652">
        <v>225.55</v>
      </c>
    </row>
    <row r="653" spans="1:5" x14ac:dyDescent="0.35">
      <c r="A653" s="6">
        <v>44824</v>
      </c>
      <c r="B653" t="s">
        <v>42</v>
      </c>
      <c r="C653" t="s">
        <v>59</v>
      </c>
      <c r="D653" s="24">
        <v>44896</v>
      </c>
      <c r="E653">
        <v>202.31</v>
      </c>
    </row>
    <row r="654" spans="1:5" x14ac:dyDescent="0.35">
      <c r="A654" s="6">
        <v>44824</v>
      </c>
      <c r="B654" t="s">
        <v>42</v>
      </c>
      <c r="C654" t="s">
        <v>59</v>
      </c>
      <c r="D654" s="24">
        <v>44986</v>
      </c>
      <c r="E654">
        <v>217.75</v>
      </c>
    </row>
    <row r="655" spans="1:5" x14ac:dyDescent="0.35">
      <c r="A655" s="6">
        <v>44824</v>
      </c>
      <c r="B655" t="s">
        <v>42</v>
      </c>
      <c r="C655" t="s">
        <v>59</v>
      </c>
      <c r="D655" s="24">
        <v>45078</v>
      </c>
      <c r="E655">
        <v>257</v>
      </c>
    </row>
    <row r="656" spans="1:5" x14ac:dyDescent="0.35">
      <c r="A656" s="6">
        <v>44824</v>
      </c>
      <c r="B656" t="s">
        <v>42</v>
      </c>
      <c r="C656" t="s">
        <v>59</v>
      </c>
      <c r="D656" s="24">
        <v>45170</v>
      </c>
      <c r="E656">
        <v>235.85</v>
      </c>
    </row>
    <row r="657" spans="1:5" x14ac:dyDescent="0.35">
      <c r="A657" s="6">
        <v>44824</v>
      </c>
      <c r="B657" t="s">
        <v>42</v>
      </c>
      <c r="C657" t="s">
        <v>59</v>
      </c>
      <c r="D657" s="24">
        <v>45261</v>
      </c>
      <c r="E657">
        <v>139.5</v>
      </c>
    </row>
    <row r="658" spans="1:5" x14ac:dyDescent="0.35">
      <c r="A658" s="6">
        <v>44826</v>
      </c>
      <c r="B658" t="s">
        <v>42</v>
      </c>
      <c r="C658" t="s">
        <v>59</v>
      </c>
      <c r="D658" s="24">
        <v>44805</v>
      </c>
      <c r="E658">
        <v>224</v>
      </c>
    </row>
    <row r="659" spans="1:5" x14ac:dyDescent="0.35">
      <c r="A659" s="6">
        <v>44826</v>
      </c>
      <c r="B659" t="s">
        <v>42</v>
      </c>
      <c r="C659" t="s">
        <v>59</v>
      </c>
      <c r="D659" s="24">
        <v>44896</v>
      </c>
      <c r="E659">
        <v>205</v>
      </c>
    </row>
    <row r="660" spans="1:5" x14ac:dyDescent="0.35">
      <c r="A660" s="6">
        <v>44826</v>
      </c>
      <c r="B660" t="s">
        <v>42</v>
      </c>
      <c r="C660" t="s">
        <v>59</v>
      </c>
      <c r="D660" s="24">
        <v>44986</v>
      </c>
      <c r="E660">
        <v>223</v>
      </c>
    </row>
    <row r="661" spans="1:5" x14ac:dyDescent="0.35">
      <c r="A661" s="6">
        <v>44826</v>
      </c>
      <c r="B661" t="s">
        <v>42</v>
      </c>
      <c r="C661" t="s">
        <v>59</v>
      </c>
      <c r="D661" s="24">
        <v>45078</v>
      </c>
      <c r="E661">
        <v>258.97000000000003</v>
      </c>
    </row>
    <row r="662" spans="1:5" x14ac:dyDescent="0.35">
      <c r="A662" s="6">
        <v>44826</v>
      </c>
      <c r="B662" t="s">
        <v>42</v>
      </c>
      <c r="C662" t="s">
        <v>59</v>
      </c>
      <c r="D662" s="24">
        <v>45170</v>
      </c>
      <c r="E662">
        <v>238</v>
      </c>
    </row>
    <row r="663" spans="1:5" x14ac:dyDescent="0.35">
      <c r="A663" s="6">
        <v>44826</v>
      </c>
      <c r="B663" t="s">
        <v>42</v>
      </c>
      <c r="C663" t="s">
        <v>59</v>
      </c>
      <c r="D663" s="24">
        <v>45261</v>
      </c>
      <c r="E663">
        <v>140.56</v>
      </c>
    </row>
    <row r="664" spans="1:5" x14ac:dyDescent="0.35">
      <c r="A664" s="6">
        <v>44827</v>
      </c>
      <c r="B664" t="s">
        <v>42</v>
      </c>
      <c r="C664" t="s">
        <v>59</v>
      </c>
      <c r="D664" s="24">
        <v>44805</v>
      </c>
      <c r="E664">
        <v>224</v>
      </c>
    </row>
    <row r="665" spans="1:5" x14ac:dyDescent="0.35">
      <c r="A665" s="6">
        <v>44827</v>
      </c>
      <c r="B665" t="s">
        <v>42</v>
      </c>
      <c r="C665" t="s">
        <v>59</v>
      </c>
      <c r="D665" s="24">
        <v>44896</v>
      </c>
      <c r="E665">
        <v>205.75</v>
      </c>
    </row>
    <row r="666" spans="1:5" x14ac:dyDescent="0.35">
      <c r="A666" s="6">
        <v>44827</v>
      </c>
      <c r="B666" t="s">
        <v>42</v>
      </c>
      <c r="C666" t="s">
        <v>59</v>
      </c>
      <c r="D666" s="24">
        <v>44986</v>
      </c>
      <c r="E666">
        <v>225.5</v>
      </c>
    </row>
    <row r="667" spans="1:5" x14ac:dyDescent="0.35">
      <c r="A667" s="6">
        <v>44827</v>
      </c>
      <c r="B667" t="s">
        <v>42</v>
      </c>
      <c r="C667" t="s">
        <v>59</v>
      </c>
      <c r="D667" s="24">
        <v>45078</v>
      </c>
      <c r="E667">
        <v>259.07</v>
      </c>
    </row>
    <row r="668" spans="1:5" x14ac:dyDescent="0.35">
      <c r="A668" s="6">
        <v>44827</v>
      </c>
      <c r="B668" t="s">
        <v>42</v>
      </c>
      <c r="C668" t="s">
        <v>59</v>
      </c>
      <c r="D668" s="24">
        <v>45170</v>
      </c>
      <c r="E668">
        <v>238.09</v>
      </c>
    </row>
    <row r="669" spans="1:5" x14ac:dyDescent="0.35">
      <c r="A669" s="6">
        <v>44827</v>
      </c>
      <c r="B669" t="s">
        <v>42</v>
      </c>
      <c r="C669" t="s">
        <v>59</v>
      </c>
      <c r="D669" s="24">
        <v>45261</v>
      </c>
      <c r="E669">
        <v>140.61000000000001</v>
      </c>
    </row>
    <row r="670" spans="1:5" x14ac:dyDescent="0.35">
      <c r="A670" s="6">
        <v>44830</v>
      </c>
      <c r="B670" t="s">
        <v>42</v>
      </c>
      <c r="C670" t="s">
        <v>59</v>
      </c>
      <c r="D670" s="24">
        <v>44805</v>
      </c>
      <c r="E670">
        <v>225.5</v>
      </c>
    </row>
    <row r="671" spans="1:5" x14ac:dyDescent="0.35">
      <c r="A671" s="6">
        <v>44830</v>
      </c>
      <c r="B671" t="s">
        <v>42</v>
      </c>
      <c r="C671" t="s">
        <v>59</v>
      </c>
      <c r="D671" s="24">
        <v>44896</v>
      </c>
      <c r="E671">
        <v>205.75</v>
      </c>
    </row>
    <row r="672" spans="1:5" x14ac:dyDescent="0.35">
      <c r="A672" s="6">
        <v>44830</v>
      </c>
      <c r="B672" t="s">
        <v>42</v>
      </c>
      <c r="C672" t="s">
        <v>59</v>
      </c>
      <c r="D672" s="24">
        <v>44986</v>
      </c>
      <c r="E672">
        <v>228.5</v>
      </c>
    </row>
    <row r="673" spans="1:5" x14ac:dyDescent="0.35">
      <c r="A673" s="6">
        <v>44830</v>
      </c>
      <c r="B673" t="s">
        <v>42</v>
      </c>
      <c r="C673" t="s">
        <v>59</v>
      </c>
      <c r="D673" s="24">
        <v>45078</v>
      </c>
      <c r="E673">
        <v>262</v>
      </c>
    </row>
    <row r="674" spans="1:5" x14ac:dyDescent="0.35">
      <c r="A674" s="6">
        <v>44830</v>
      </c>
      <c r="B674" t="s">
        <v>42</v>
      </c>
      <c r="C674" t="s">
        <v>59</v>
      </c>
      <c r="D674" s="24">
        <v>45170</v>
      </c>
      <c r="E674">
        <v>241</v>
      </c>
    </row>
    <row r="675" spans="1:5" x14ac:dyDescent="0.35">
      <c r="A675" s="6">
        <v>44830</v>
      </c>
      <c r="B675" t="s">
        <v>42</v>
      </c>
      <c r="C675" t="s">
        <v>59</v>
      </c>
      <c r="D675" s="24">
        <v>45261</v>
      </c>
      <c r="E675">
        <v>143</v>
      </c>
    </row>
    <row r="676" spans="1:5" x14ac:dyDescent="0.35">
      <c r="A676" s="6">
        <v>44831</v>
      </c>
      <c r="B676" t="s">
        <v>42</v>
      </c>
      <c r="C676" t="s">
        <v>59</v>
      </c>
      <c r="D676" s="24">
        <v>44805</v>
      </c>
      <c r="E676">
        <v>225.5</v>
      </c>
    </row>
    <row r="677" spans="1:5" x14ac:dyDescent="0.35">
      <c r="A677" s="6">
        <v>44831</v>
      </c>
      <c r="B677" t="s">
        <v>42</v>
      </c>
      <c r="C677" t="s">
        <v>59</v>
      </c>
      <c r="D677" s="24">
        <v>44896</v>
      </c>
      <c r="E677">
        <v>209.25</v>
      </c>
    </row>
    <row r="678" spans="1:5" x14ac:dyDescent="0.35">
      <c r="A678" s="6">
        <v>44831</v>
      </c>
      <c r="B678" t="s">
        <v>42</v>
      </c>
      <c r="C678" t="s">
        <v>59</v>
      </c>
      <c r="D678" s="24">
        <v>44986</v>
      </c>
      <c r="E678">
        <v>238</v>
      </c>
    </row>
    <row r="679" spans="1:5" x14ac:dyDescent="0.35">
      <c r="A679" s="6">
        <v>44831</v>
      </c>
      <c r="B679" t="s">
        <v>42</v>
      </c>
      <c r="C679" t="s">
        <v>59</v>
      </c>
      <c r="D679" s="24">
        <v>45078</v>
      </c>
      <c r="E679">
        <v>272</v>
      </c>
    </row>
    <row r="680" spans="1:5" x14ac:dyDescent="0.35">
      <c r="A680" s="6">
        <v>44831</v>
      </c>
      <c r="B680" t="s">
        <v>42</v>
      </c>
      <c r="C680" t="s">
        <v>59</v>
      </c>
      <c r="D680" s="24">
        <v>45170</v>
      </c>
      <c r="E680">
        <v>251</v>
      </c>
    </row>
    <row r="681" spans="1:5" x14ac:dyDescent="0.35">
      <c r="A681" s="6">
        <v>44831</v>
      </c>
      <c r="B681" t="s">
        <v>42</v>
      </c>
      <c r="C681" t="s">
        <v>59</v>
      </c>
      <c r="D681" s="24">
        <v>45261</v>
      </c>
      <c r="E681">
        <v>150</v>
      </c>
    </row>
    <row r="682" spans="1:5" x14ac:dyDescent="0.35">
      <c r="A682" s="6">
        <v>44832</v>
      </c>
      <c r="B682" t="s">
        <v>42</v>
      </c>
      <c r="C682" t="s">
        <v>59</v>
      </c>
      <c r="D682" s="24">
        <v>44805</v>
      </c>
      <c r="E682">
        <v>225.5</v>
      </c>
    </row>
    <row r="683" spans="1:5" x14ac:dyDescent="0.35">
      <c r="A683" s="6">
        <v>44832</v>
      </c>
      <c r="B683" t="s">
        <v>42</v>
      </c>
      <c r="C683" t="s">
        <v>59</v>
      </c>
      <c r="D683" s="24">
        <v>44896</v>
      </c>
      <c r="E683">
        <v>210</v>
      </c>
    </row>
    <row r="684" spans="1:5" x14ac:dyDescent="0.35">
      <c r="A684" s="6">
        <v>44832</v>
      </c>
      <c r="B684" t="s">
        <v>42</v>
      </c>
      <c r="C684" t="s">
        <v>59</v>
      </c>
      <c r="D684" s="24">
        <v>44986</v>
      </c>
      <c r="E684">
        <v>238.75</v>
      </c>
    </row>
    <row r="685" spans="1:5" x14ac:dyDescent="0.35">
      <c r="A685" s="6">
        <v>44832</v>
      </c>
      <c r="B685" t="s">
        <v>42</v>
      </c>
      <c r="C685" t="s">
        <v>59</v>
      </c>
      <c r="D685" s="24">
        <v>45078</v>
      </c>
      <c r="E685">
        <v>273</v>
      </c>
    </row>
    <row r="686" spans="1:5" x14ac:dyDescent="0.35">
      <c r="A686" s="6">
        <v>44832</v>
      </c>
      <c r="B686" t="s">
        <v>42</v>
      </c>
      <c r="C686" t="s">
        <v>59</v>
      </c>
      <c r="D686" s="24">
        <v>45170</v>
      </c>
      <c r="E686">
        <v>251.38</v>
      </c>
    </row>
    <row r="687" spans="1:5" x14ac:dyDescent="0.35">
      <c r="A687" s="6">
        <v>44832</v>
      </c>
      <c r="B687" t="s">
        <v>42</v>
      </c>
      <c r="C687" t="s">
        <v>59</v>
      </c>
      <c r="D687" s="24">
        <v>45261</v>
      </c>
      <c r="E687">
        <v>150</v>
      </c>
    </row>
    <row r="688" spans="1:5" x14ac:dyDescent="0.35">
      <c r="A688" s="6">
        <v>44833</v>
      </c>
      <c r="B688" t="s">
        <v>42</v>
      </c>
      <c r="C688" t="s">
        <v>59</v>
      </c>
      <c r="D688" s="24">
        <v>44805</v>
      </c>
      <c r="E688">
        <v>225.5</v>
      </c>
    </row>
    <row r="689" spans="1:5" x14ac:dyDescent="0.35">
      <c r="A689" s="6">
        <v>44833</v>
      </c>
      <c r="B689" t="s">
        <v>42</v>
      </c>
      <c r="C689" t="s">
        <v>59</v>
      </c>
      <c r="D689" s="24">
        <v>44896</v>
      </c>
      <c r="E689">
        <v>214</v>
      </c>
    </row>
    <row r="690" spans="1:5" x14ac:dyDescent="0.35">
      <c r="A690" s="6">
        <v>44833</v>
      </c>
      <c r="B690" t="s">
        <v>42</v>
      </c>
      <c r="C690" t="s">
        <v>59</v>
      </c>
      <c r="D690" s="24">
        <v>44986</v>
      </c>
      <c r="E690">
        <v>245</v>
      </c>
    </row>
    <row r="691" spans="1:5" x14ac:dyDescent="0.35">
      <c r="A691" s="6">
        <v>44833</v>
      </c>
      <c r="B691" t="s">
        <v>42</v>
      </c>
      <c r="C691" t="s">
        <v>59</v>
      </c>
      <c r="D691" s="24">
        <v>45078</v>
      </c>
      <c r="E691">
        <v>280</v>
      </c>
    </row>
    <row r="692" spans="1:5" x14ac:dyDescent="0.35">
      <c r="A692" s="6">
        <v>44833</v>
      </c>
      <c r="B692" t="s">
        <v>42</v>
      </c>
      <c r="C692" t="s">
        <v>59</v>
      </c>
      <c r="D692" s="24">
        <v>45170</v>
      </c>
      <c r="E692">
        <v>259</v>
      </c>
    </row>
    <row r="693" spans="1:5" x14ac:dyDescent="0.35">
      <c r="A693" s="6">
        <v>44833</v>
      </c>
      <c r="B693" t="s">
        <v>42</v>
      </c>
      <c r="C693" t="s">
        <v>59</v>
      </c>
      <c r="D693" s="24">
        <v>45261</v>
      </c>
      <c r="E693">
        <v>158</v>
      </c>
    </row>
    <row r="694" spans="1:5" x14ac:dyDescent="0.35">
      <c r="A694" s="6">
        <v>44834</v>
      </c>
      <c r="B694" t="s">
        <v>42</v>
      </c>
      <c r="C694" t="s">
        <v>59</v>
      </c>
      <c r="D694" s="24">
        <v>44896</v>
      </c>
      <c r="E694">
        <v>200</v>
      </c>
    </row>
    <row r="695" spans="1:5" x14ac:dyDescent="0.35">
      <c r="A695" s="6">
        <v>44834</v>
      </c>
      <c r="B695" t="s">
        <v>42</v>
      </c>
      <c r="C695" t="s">
        <v>59</v>
      </c>
      <c r="D695" s="24">
        <v>44986</v>
      </c>
      <c r="E695">
        <v>238</v>
      </c>
    </row>
    <row r="696" spans="1:5" x14ac:dyDescent="0.35">
      <c r="A696" s="6">
        <v>44834</v>
      </c>
      <c r="B696" t="s">
        <v>42</v>
      </c>
      <c r="C696" t="s">
        <v>59</v>
      </c>
      <c r="D696" s="24">
        <v>45078</v>
      </c>
      <c r="E696">
        <v>280.55</v>
      </c>
    </row>
    <row r="697" spans="1:5" x14ac:dyDescent="0.35">
      <c r="A697" s="6">
        <v>44834</v>
      </c>
      <c r="B697" t="s">
        <v>42</v>
      </c>
      <c r="C697" t="s">
        <v>59</v>
      </c>
      <c r="D697" s="24">
        <v>45170</v>
      </c>
      <c r="E697">
        <v>258</v>
      </c>
    </row>
    <row r="698" spans="1:5" x14ac:dyDescent="0.35">
      <c r="A698" s="6">
        <v>44834</v>
      </c>
      <c r="B698" t="s">
        <v>42</v>
      </c>
      <c r="C698" t="s">
        <v>59</v>
      </c>
      <c r="D698" s="24">
        <v>45261</v>
      </c>
      <c r="E698">
        <v>152.5</v>
      </c>
    </row>
    <row r="699" spans="1:5" x14ac:dyDescent="0.35">
      <c r="A699" s="6">
        <v>44837</v>
      </c>
      <c r="B699" t="s">
        <v>42</v>
      </c>
      <c r="C699" t="s">
        <v>59</v>
      </c>
      <c r="D699" s="24">
        <v>44896</v>
      </c>
      <c r="E699">
        <v>190</v>
      </c>
    </row>
    <row r="700" spans="1:5" x14ac:dyDescent="0.35">
      <c r="A700" s="6">
        <v>44837</v>
      </c>
      <c r="B700" t="s">
        <v>42</v>
      </c>
      <c r="C700" t="s">
        <v>59</v>
      </c>
      <c r="D700" s="24">
        <v>44986</v>
      </c>
      <c r="E700">
        <v>227</v>
      </c>
    </row>
    <row r="701" spans="1:5" x14ac:dyDescent="0.35">
      <c r="A701" s="6">
        <v>44837</v>
      </c>
      <c r="B701" t="s">
        <v>42</v>
      </c>
      <c r="C701" t="s">
        <v>59</v>
      </c>
      <c r="D701" s="24">
        <v>45078</v>
      </c>
      <c r="E701">
        <v>272.5</v>
      </c>
    </row>
    <row r="702" spans="1:5" x14ac:dyDescent="0.35">
      <c r="A702" s="6">
        <v>44837</v>
      </c>
      <c r="B702" t="s">
        <v>42</v>
      </c>
      <c r="C702" t="s">
        <v>59</v>
      </c>
      <c r="D702" s="24">
        <v>45170</v>
      </c>
      <c r="E702">
        <v>251</v>
      </c>
    </row>
    <row r="703" spans="1:5" x14ac:dyDescent="0.35">
      <c r="A703" s="6">
        <v>44837</v>
      </c>
      <c r="B703" t="s">
        <v>42</v>
      </c>
      <c r="C703" t="s">
        <v>59</v>
      </c>
      <c r="D703" s="24">
        <v>45261</v>
      </c>
      <c r="E703">
        <v>145</v>
      </c>
    </row>
    <row r="704" spans="1:5" x14ac:dyDescent="0.35">
      <c r="A704" s="6">
        <v>44838</v>
      </c>
      <c r="B704" t="s">
        <v>42</v>
      </c>
      <c r="C704" t="s">
        <v>59</v>
      </c>
      <c r="D704" s="24">
        <v>44896</v>
      </c>
      <c r="E704">
        <v>192</v>
      </c>
    </row>
    <row r="705" spans="1:5" x14ac:dyDescent="0.35">
      <c r="A705" s="6">
        <v>44838</v>
      </c>
      <c r="B705" t="s">
        <v>42</v>
      </c>
      <c r="C705" t="s">
        <v>59</v>
      </c>
      <c r="D705" s="24">
        <v>44986</v>
      </c>
      <c r="E705">
        <v>230</v>
      </c>
    </row>
    <row r="706" spans="1:5" x14ac:dyDescent="0.35">
      <c r="A706" s="6">
        <v>44838</v>
      </c>
      <c r="B706" t="s">
        <v>42</v>
      </c>
      <c r="C706" t="s">
        <v>59</v>
      </c>
      <c r="D706" s="24">
        <v>45078</v>
      </c>
      <c r="E706">
        <v>277</v>
      </c>
    </row>
    <row r="707" spans="1:5" x14ac:dyDescent="0.35">
      <c r="A707" s="6">
        <v>44838</v>
      </c>
      <c r="B707" t="s">
        <v>42</v>
      </c>
      <c r="C707" t="s">
        <v>59</v>
      </c>
      <c r="D707" s="24">
        <v>45170</v>
      </c>
      <c r="E707">
        <v>256</v>
      </c>
    </row>
    <row r="708" spans="1:5" x14ac:dyDescent="0.35">
      <c r="A708" s="6">
        <v>44838</v>
      </c>
      <c r="B708" t="s">
        <v>42</v>
      </c>
      <c r="C708" t="s">
        <v>59</v>
      </c>
      <c r="D708" s="24">
        <v>45261</v>
      </c>
      <c r="E708">
        <v>151</v>
      </c>
    </row>
    <row r="709" spans="1:5" x14ac:dyDescent="0.35">
      <c r="A709" s="6">
        <v>44839</v>
      </c>
      <c r="B709" t="s">
        <v>42</v>
      </c>
      <c r="C709" t="s">
        <v>59</v>
      </c>
      <c r="D709" s="24">
        <v>44896</v>
      </c>
      <c r="E709">
        <v>206</v>
      </c>
    </row>
    <row r="710" spans="1:5" x14ac:dyDescent="0.35">
      <c r="A710" s="6">
        <v>44839</v>
      </c>
      <c r="B710" t="s">
        <v>42</v>
      </c>
      <c r="C710" t="s">
        <v>59</v>
      </c>
      <c r="D710" s="24">
        <v>44986</v>
      </c>
      <c r="E710">
        <v>242</v>
      </c>
    </row>
    <row r="711" spans="1:5" x14ac:dyDescent="0.35">
      <c r="A711" s="6">
        <v>44839</v>
      </c>
      <c r="B711" t="s">
        <v>42</v>
      </c>
      <c r="C711" t="s">
        <v>59</v>
      </c>
      <c r="D711" s="24">
        <v>45078</v>
      </c>
      <c r="E711">
        <v>283</v>
      </c>
    </row>
    <row r="712" spans="1:5" x14ac:dyDescent="0.35">
      <c r="A712" s="6">
        <v>44839</v>
      </c>
      <c r="B712" t="s">
        <v>42</v>
      </c>
      <c r="C712" t="s">
        <v>59</v>
      </c>
      <c r="D712" s="24">
        <v>45170</v>
      </c>
      <c r="E712">
        <v>265</v>
      </c>
    </row>
    <row r="713" spans="1:5" x14ac:dyDescent="0.35">
      <c r="A713" s="6">
        <v>44839</v>
      </c>
      <c r="B713" t="s">
        <v>42</v>
      </c>
      <c r="C713" t="s">
        <v>59</v>
      </c>
      <c r="D713" s="24">
        <v>45261</v>
      </c>
      <c r="E713">
        <v>160</v>
      </c>
    </row>
    <row r="714" spans="1:5" x14ac:dyDescent="0.35">
      <c r="A714" s="6">
        <v>44840</v>
      </c>
      <c r="B714" t="s">
        <v>42</v>
      </c>
      <c r="C714" t="s">
        <v>59</v>
      </c>
      <c r="D714" s="24">
        <v>44896</v>
      </c>
      <c r="E714">
        <v>202</v>
      </c>
    </row>
    <row r="715" spans="1:5" x14ac:dyDescent="0.35">
      <c r="A715" s="6">
        <v>44840</v>
      </c>
      <c r="B715" t="s">
        <v>42</v>
      </c>
      <c r="C715" t="s">
        <v>59</v>
      </c>
      <c r="D715" s="24">
        <v>44986</v>
      </c>
      <c r="E715">
        <v>241</v>
      </c>
    </row>
    <row r="716" spans="1:5" x14ac:dyDescent="0.35">
      <c r="A716" s="6">
        <v>44840</v>
      </c>
      <c r="B716" t="s">
        <v>42</v>
      </c>
      <c r="C716" t="s">
        <v>59</v>
      </c>
      <c r="D716" s="24">
        <v>45078</v>
      </c>
      <c r="E716">
        <v>283</v>
      </c>
    </row>
    <row r="717" spans="1:5" x14ac:dyDescent="0.35">
      <c r="A717" s="6">
        <v>44840</v>
      </c>
      <c r="B717" t="s">
        <v>42</v>
      </c>
      <c r="C717" t="s">
        <v>59</v>
      </c>
      <c r="D717" s="24">
        <v>45170</v>
      </c>
      <c r="E717">
        <v>267</v>
      </c>
    </row>
    <row r="718" spans="1:5" x14ac:dyDescent="0.35">
      <c r="A718" s="6">
        <v>44840</v>
      </c>
      <c r="B718" t="s">
        <v>42</v>
      </c>
      <c r="C718" t="s">
        <v>59</v>
      </c>
      <c r="D718" s="24">
        <v>45261</v>
      </c>
      <c r="E718">
        <v>162</v>
      </c>
    </row>
    <row r="719" spans="1:5" x14ac:dyDescent="0.35">
      <c r="A719" s="6">
        <v>44841</v>
      </c>
      <c r="B719" t="s">
        <v>42</v>
      </c>
      <c r="C719" t="s">
        <v>59</v>
      </c>
      <c r="D719" s="24">
        <v>44896</v>
      </c>
      <c r="E719">
        <v>210</v>
      </c>
    </row>
    <row r="720" spans="1:5" x14ac:dyDescent="0.35">
      <c r="A720" s="6">
        <v>44841</v>
      </c>
      <c r="B720" t="s">
        <v>42</v>
      </c>
      <c r="C720" t="s">
        <v>59</v>
      </c>
      <c r="D720" s="24">
        <v>44986</v>
      </c>
      <c r="E720">
        <v>252</v>
      </c>
    </row>
    <row r="721" spans="1:5" x14ac:dyDescent="0.35">
      <c r="A721" s="6">
        <v>44841</v>
      </c>
      <c r="B721" t="s">
        <v>42</v>
      </c>
      <c r="C721" t="s">
        <v>59</v>
      </c>
      <c r="D721" s="24">
        <v>45078</v>
      </c>
      <c r="E721">
        <v>291.01</v>
      </c>
    </row>
    <row r="722" spans="1:5" x14ac:dyDescent="0.35">
      <c r="A722" s="6">
        <v>44841</v>
      </c>
      <c r="B722" t="s">
        <v>42</v>
      </c>
      <c r="C722" t="s">
        <v>59</v>
      </c>
      <c r="D722" s="24">
        <v>45170</v>
      </c>
      <c r="E722">
        <v>276.5</v>
      </c>
    </row>
    <row r="723" spans="1:5" x14ac:dyDescent="0.35">
      <c r="A723" s="6">
        <v>44841</v>
      </c>
      <c r="B723" t="s">
        <v>42</v>
      </c>
      <c r="C723" t="s">
        <v>59</v>
      </c>
      <c r="D723" s="24">
        <v>45261</v>
      </c>
      <c r="E723">
        <v>167.25</v>
      </c>
    </row>
    <row r="724" spans="1:5" x14ac:dyDescent="0.35">
      <c r="A724" s="6">
        <v>44844</v>
      </c>
      <c r="B724" t="s">
        <v>42</v>
      </c>
      <c r="C724" t="s">
        <v>59</v>
      </c>
      <c r="D724" s="24">
        <v>44896</v>
      </c>
      <c r="E724">
        <v>218</v>
      </c>
    </row>
    <row r="725" spans="1:5" x14ac:dyDescent="0.35">
      <c r="A725" s="6">
        <v>44844</v>
      </c>
      <c r="B725" t="s">
        <v>42</v>
      </c>
      <c r="C725" t="s">
        <v>59</v>
      </c>
      <c r="D725" s="24">
        <v>44986</v>
      </c>
      <c r="E725">
        <v>277</v>
      </c>
    </row>
    <row r="726" spans="1:5" x14ac:dyDescent="0.35">
      <c r="A726" s="6">
        <v>44844</v>
      </c>
      <c r="B726" t="s">
        <v>42</v>
      </c>
      <c r="C726" t="s">
        <v>59</v>
      </c>
      <c r="D726" s="24">
        <v>45078</v>
      </c>
      <c r="E726">
        <v>308.27999999999997</v>
      </c>
    </row>
    <row r="727" spans="1:5" x14ac:dyDescent="0.35">
      <c r="A727" s="6">
        <v>44844</v>
      </c>
      <c r="B727" t="s">
        <v>42</v>
      </c>
      <c r="C727" t="s">
        <v>59</v>
      </c>
      <c r="D727" s="24">
        <v>45170</v>
      </c>
      <c r="E727">
        <v>299.39999999999998</v>
      </c>
    </row>
    <row r="728" spans="1:5" x14ac:dyDescent="0.35">
      <c r="A728" s="6">
        <v>44844</v>
      </c>
      <c r="B728" t="s">
        <v>42</v>
      </c>
      <c r="C728" t="s">
        <v>59</v>
      </c>
      <c r="D728" s="24">
        <v>45261</v>
      </c>
      <c r="E728">
        <v>186.13</v>
      </c>
    </row>
    <row r="729" spans="1:5" x14ac:dyDescent="0.35">
      <c r="A729" s="6">
        <v>44845</v>
      </c>
      <c r="B729" t="s">
        <v>42</v>
      </c>
      <c r="C729" t="s">
        <v>59</v>
      </c>
      <c r="D729" s="24">
        <v>44896</v>
      </c>
      <c r="E729">
        <v>218</v>
      </c>
    </row>
    <row r="730" spans="1:5" x14ac:dyDescent="0.35">
      <c r="A730" s="6">
        <v>44845</v>
      </c>
      <c r="B730" t="s">
        <v>42</v>
      </c>
      <c r="C730" t="s">
        <v>59</v>
      </c>
      <c r="D730" s="24">
        <v>44986</v>
      </c>
      <c r="E730">
        <v>276.44</v>
      </c>
    </row>
    <row r="731" spans="1:5" x14ac:dyDescent="0.35">
      <c r="A731" s="6">
        <v>44845</v>
      </c>
      <c r="B731" t="s">
        <v>42</v>
      </c>
      <c r="C731" t="s">
        <v>59</v>
      </c>
      <c r="D731" s="24">
        <v>45078</v>
      </c>
      <c r="E731">
        <v>307.5</v>
      </c>
    </row>
    <row r="732" spans="1:5" x14ac:dyDescent="0.35">
      <c r="A732" s="6">
        <v>44845</v>
      </c>
      <c r="B732" t="s">
        <v>42</v>
      </c>
      <c r="C732" t="s">
        <v>59</v>
      </c>
      <c r="D732" s="24">
        <v>45170</v>
      </c>
      <c r="E732">
        <v>296.77999999999997</v>
      </c>
    </row>
    <row r="733" spans="1:5" x14ac:dyDescent="0.35">
      <c r="A733" s="6">
        <v>44845</v>
      </c>
      <c r="B733" t="s">
        <v>42</v>
      </c>
      <c r="C733" t="s">
        <v>59</v>
      </c>
      <c r="D733" s="24">
        <v>45261</v>
      </c>
      <c r="E733">
        <v>184.74</v>
      </c>
    </row>
    <row r="734" spans="1:5" x14ac:dyDescent="0.35">
      <c r="A734" s="6">
        <v>44846</v>
      </c>
      <c r="B734" t="s">
        <v>42</v>
      </c>
      <c r="C734" t="s">
        <v>59</v>
      </c>
      <c r="D734" s="24">
        <v>44896</v>
      </c>
      <c r="E734">
        <v>207</v>
      </c>
    </row>
    <row r="735" spans="1:5" x14ac:dyDescent="0.35">
      <c r="A735" s="6">
        <v>44846</v>
      </c>
      <c r="B735" t="s">
        <v>42</v>
      </c>
      <c r="C735" t="s">
        <v>59</v>
      </c>
      <c r="D735" s="24">
        <v>44986</v>
      </c>
      <c r="E735">
        <v>261.7</v>
      </c>
    </row>
    <row r="736" spans="1:5" x14ac:dyDescent="0.35">
      <c r="A736" s="6">
        <v>44846</v>
      </c>
      <c r="B736" t="s">
        <v>42</v>
      </c>
      <c r="C736" t="s">
        <v>59</v>
      </c>
      <c r="D736" s="24">
        <v>45078</v>
      </c>
      <c r="E736">
        <v>291</v>
      </c>
    </row>
    <row r="737" spans="1:5" x14ac:dyDescent="0.35">
      <c r="A737" s="6">
        <v>44846</v>
      </c>
      <c r="B737" t="s">
        <v>42</v>
      </c>
      <c r="C737" t="s">
        <v>59</v>
      </c>
      <c r="D737" s="24">
        <v>45170</v>
      </c>
      <c r="E737">
        <v>280</v>
      </c>
    </row>
    <row r="738" spans="1:5" x14ac:dyDescent="0.35">
      <c r="A738" s="6">
        <v>44846</v>
      </c>
      <c r="B738" t="s">
        <v>42</v>
      </c>
      <c r="C738" t="s">
        <v>59</v>
      </c>
      <c r="D738" s="24">
        <v>45261</v>
      </c>
      <c r="E738">
        <v>172</v>
      </c>
    </row>
    <row r="739" spans="1:5" x14ac:dyDescent="0.35">
      <c r="A739" s="6">
        <v>44847</v>
      </c>
      <c r="B739" t="s">
        <v>42</v>
      </c>
      <c r="C739" t="s">
        <v>59</v>
      </c>
      <c r="D739" s="24">
        <v>44896</v>
      </c>
      <c r="E739">
        <v>202</v>
      </c>
    </row>
    <row r="740" spans="1:5" x14ac:dyDescent="0.35">
      <c r="A740" s="6">
        <v>44847</v>
      </c>
      <c r="B740" t="s">
        <v>42</v>
      </c>
      <c r="C740" t="s">
        <v>59</v>
      </c>
      <c r="D740" s="24">
        <v>44986</v>
      </c>
      <c r="E740">
        <v>259</v>
      </c>
    </row>
    <row r="741" spans="1:5" x14ac:dyDescent="0.35">
      <c r="A741" s="6">
        <v>44847</v>
      </c>
      <c r="B741" t="s">
        <v>42</v>
      </c>
      <c r="C741" t="s">
        <v>59</v>
      </c>
      <c r="D741" s="24">
        <v>45078</v>
      </c>
      <c r="E741">
        <v>286</v>
      </c>
    </row>
    <row r="742" spans="1:5" x14ac:dyDescent="0.35">
      <c r="A742" s="6">
        <v>44847</v>
      </c>
      <c r="B742" t="s">
        <v>42</v>
      </c>
      <c r="C742" t="s">
        <v>59</v>
      </c>
      <c r="D742" s="24">
        <v>45170</v>
      </c>
      <c r="E742">
        <v>274</v>
      </c>
    </row>
    <row r="743" spans="1:5" x14ac:dyDescent="0.35">
      <c r="A743" s="6">
        <v>44847</v>
      </c>
      <c r="B743" t="s">
        <v>42</v>
      </c>
      <c r="C743" t="s">
        <v>59</v>
      </c>
      <c r="D743" s="24">
        <v>45261</v>
      </c>
      <c r="E743">
        <v>167.45</v>
      </c>
    </row>
    <row r="744" spans="1:5" x14ac:dyDescent="0.35">
      <c r="A744" s="6">
        <v>44848</v>
      </c>
      <c r="B744" t="s">
        <v>42</v>
      </c>
      <c r="C744" t="s">
        <v>59</v>
      </c>
      <c r="D744" s="24">
        <v>44896</v>
      </c>
      <c r="E744">
        <v>195</v>
      </c>
    </row>
    <row r="745" spans="1:5" x14ac:dyDescent="0.35">
      <c r="A745" s="6">
        <v>44848</v>
      </c>
      <c r="B745" t="s">
        <v>42</v>
      </c>
      <c r="C745" t="s">
        <v>59</v>
      </c>
      <c r="D745" s="24">
        <v>44986</v>
      </c>
      <c r="E745">
        <v>256.52999999999997</v>
      </c>
    </row>
    <row r="746" spans="1:5" x14ac:dyDescent="0.35">
      <c r="A746" s="6">
        <v>44848</v>
      </c>
      <c r="B746" t="s">
        <v>42</v>
      </c>
      <c r="C746" t="s">
        <v>59</v>
      </c>
      <c r="D746" s="24">
        <v>45078</v>
      </c>
      <c r="E746">
        <v>281.98</v>
      </c>
    </row>
    <row r="747" spans="1:5" x14ac:dyDescent="0.35">
      <c r="A747" s="6">
        <v>44848</v>
      </c>
      <c r="B747" t="s">
        <v>42</v>
      </c>
      <c r="C747" t="s">
        <v>59</v>
      </c>
      <c r="D747" s="24">
        <v>45170</v>
      </c>
      <c r="E747">
        <v>270.5</v>
      </c>
    </row>
    <row r="748" spans="1:5" x14ac:dyDescent="0.35">
      <c r="A748" s="6">
        <v>44848</v>
      </c>
      <c r="B748" t="s">
        <v>42</v>
      </c>
      <c r="C748" t="s">
        <v>59</v>
      </c>
      <c r="D748" s="24">
        <v>45261</v>
      </c>
      <c r="E748">
        <v>163.69999999999999</v>
      </c>
    </row>
    <row r="749" spans="1:5" x14ac:dyDescent="0.35">
      <c r="A749" s="6">
        <v>44851</v>
      </c>
      <c r="B749" t="s">
        <v>42</v>
      </c>
      <c r="C749" t="s">
        <v>59</v>
      </c>
      <c r="D749" s="24">
        <v>44896</v>
      </c>
      <c r="E749">
        <v>192</v>
      </c>
    </row>
    <row r="750" spans="1:5" x14ac:dyDescent="0.35">
      <c r="A750" s="6">
        <v>44851</v>
      </c>
      <c r="B750" t="s">
        <v>42</v>
      </c>
      <c r="C750" t="s">
        <v>59</v>
      </c>
      <c r="D750" s="24">
        <v>44986</v>
      </c>
      <c r="E750">
        <v>250</v>
      </c>
    </row>
    <row r="751" spans="1:5" x14ac:dyDescent="0.35">
      <c r="A751" s="6">
        <v>44851</v>
      </c>
      <c r="B751" t="s">
        <v>42</v>
      </c>
      <c r="C751" t="s">
        <v>59</v>
      </c>
      <c r="D751" s="24">
        <v>45078</v>
      </c>
      <c r="E751">
        <v>282</v>
      </c>
    </row>
    <row r="752" spans="1:5" x14ac:dyDescent="0.35">
      <c r="A752" s="6">
        <v>44851</v>
      </c>
      <c r="B752" t="s">
        <v>42</v>
      </c>
      <c r="C752" t="s">
        <v>59</v>
      </c>
      <c r="D752" s="24">
        <v>45170</v>
      </c>
      <c r="E752">
        <v>267.25</v>
      </c>
    </row>
    <row r="753" spans="1:5" x14ac:dyDescent="0.35">
      <c r="A753" s="6">
        <v>44851</v>
      </c>
      <c r="B753" t="s">
        <v>42</v>
      </c>
      <c r="C753" t="s">
        <v>59</v>
      </c>
      <c r="D753" s="24">
        <v>45261</v>
      </c>
      <c r="E753">
        <v>163</v>
      </c>
    </row>
    <row r="754" spans="1:5" x14ac:dyDescent="0.35">
      <c r="A754" s="6">
        <v>44852</v>
      </c>
      <c r="B754" t="s">
        <v>42</v>
      </c>
      <c r="C754" t="s">
        <v>59</v>
      </c>
      <c r="D754" s="24">
        <v>44896</v>
      </c>
      <c r="E754">
        <v>196.5</v>
      </c>
    </row>
    <row r="755" spans="1:5" x14ac:dyDescent="0.35">
      <c r="A755" s="6">
        <v>44852</v>
      </c>
      <c r="B755" t="s">
        <v>42</v>
      </c>
      <c r="C755" t="s">
        <v>59</v>
      </c>
      <c r="D755" s="24">
        <v>44986</v>
      </c>
      <c r="E755">
        <v>259.5</v>
      </c>
    </row>
    <row r="756" spans="1:5" x14ac:dyDescent="0.35">
      <c r="A756" s="6">
        <v>44852</v>
      </c>
      <c r="B756" t="s">
        <v>42</v>
      </c>
      <c r="C756" t="s">
        <v>59</v>
      </c>
      <c r="D756" s="24">
        <v>45078</v>
      </c>
      <c r="E756">
        <v>293.5</v>
      </c>
    </row>
    <row r="757" spans="1:5" x14ac:dyDescent="0.35">
      <c r="A757" s="6">
        <v>44852</v>
      </c>
      <c r="B757" t="s">
        <v>42</v>
      </c>
      <c r="C757" t="s">
        <v>59</v>
      </c>
      <c r="D757" s="24">
        <v>45170</v>
      </c>
      <c r="E757">
        <v>279</v>
      </c>
    </row>
    <row r="758" spans="1:5" x14ac:dyDescent="0.35">
      <c r="A758" s="6">
        <v>44852</v>
      </c>
      <c r="B758" t="s">
        <v>42</v>
      </c>
      <c r="C758" t="s">
        <v>59</v>
      </c>
      <c r="D758" s="24">
        <v>45261</v>
      </c>
      <c r="E758">
        <v>173.5</v>
      </c>
    </row>
    <row r="759" spans="1:5" x14ac:dyDescent="0.35">
      <c r="A759" s="6">
        <v>44853</v>
      </c>
      <c r="B759" t="s">
        <v>42</v>
      </c>
      <c r="C759" t="s">
        <v>59</v>
      </c>
      <c r="D759" s="24">
        <v>44896</v>
      </c>
      <c r="E759">
        <v>199.05</v>
      </c>
    </row>
    <row r="760" spans="1:5" x14ac:dyDescent="0.35">
      <c r="A760" s="6">
        <v>44853</v>
      </c>
      <c r="B760" t="s">
        <v>42</v>
      </c>
      <c r="C760" t="s">
        <v>59</v>
      </c>
      <c r="D760" s="24">
        <v>44986</v>
      </c>
      <c r="E760">
        <v>256</v>
      </c>
    </row>
    <row r="761" spans="1:5" x14ac:dyDescent="0.35">
      <c r="A761" s="6">
        <v>44853</v>
      </c>
      <c r="B761" t="s">
        <v>42</v>
      </c>
      <c r="C761" t="s">
        <v>59</v>
      </c>
      <c r="D761" s="24">
        <v>45078</v>
      </c>
      <c r="E761">
        <v>293.5</v>
      </c>
    </row>
    <row r="762" spans="1:5" x14ac:dyDescent="0.35">
      <c r="A762" s="6">
        <v>44853</v>
      </c>
      <c r="B762" t="s">
        <v>42</v>
      </c>
      <c r="C762" t="s">
        <v>59</v>
      </c>
      <c r="D762" s="24">
        <v>45170</v>
      </c>
      <c r="E762">
        <v>277</v>
      </c>
    </row>
    <row r="763" spans="1:5" x14ac:dyDescent="0.35">
      <c r="A763" s="6">
        <v>44853</v>
      </c>
      <c r="B763" t="s">
        <v>42</v>
      </c>
      <c r="C763" t="s">
        <v>59</v>
      </c>
      <c r="D763" s="24">
        <v>45261</v>
      </c>
      <c r="E763">
        <v>172</v>
      </c>
    </row>
    <row r="764" spans="1:5" x14ac:dyDescent="0.35">
      <c r="A764" s="6">
        <v>44854</v>
      </c>
      <c r="B764" t="s">
        <v>42</v>
      </c>
      <c r="C764" t="s">
        <v>59</v>
      </c>
      <c r="D764" s="24">
        <v>44896</v>
      </c>
      <c r="E764">
        <v>199.1</v>
      </c>
    </row>
    <row r="765" spans="1:5" x14ac:dyDescent="0.35">
      <c r="A765" s="6">
        <v>44854</v>
      </c>
      <c r="B765" t="s">
        <v>42</v>
      </c>
      <c r="C765" t="s">
        <v>59</v>
      </c>
      <c r="D765" s="24">
        <v>44986</v>
      </c>
      <c r="E765">
        <v>259.8</v>
      </c>
    </row>
    <row r="766" spans="1:5" x14ac:dyDescent="0.35">
      <c r="A766" s="6">
        <v>44854</v>
      </c>
      <c r="B766" t="s">
        <v>42</v>
      </c>
      <c r="C766" t="s">
        <v>59</v>
      </c>
      <c r="D766" s="24">
        <v>45078</v>
      </c>
      <c r="E766">
        <v>297.5</v>
      </c>
    </row>
    <row r="767" spans="1:5" x14ac:dyDescent="0.35">
      <c r="A767" s="6">
        <v>44854</v>
      </c>
      <c r="B767" t="s">
        <v>42</v>
      </c>
      <c r="C767" t="s">
        <v>59</v>
      </c>
      <c r="D767" s="24">
        <v>45170</v>
      </c>
      <c r="E767">
        <v>281.33</v>
      </c>
    </row>
    <row r="768" spans="1:5" x14ac:dyDescent="0.35">
      <c r="A768" s="6">
        <v>44854</v>
      </c>
      <c r="B768" t="s">
        <v>42</v>
      </c>
      <c r="C768" t="s">
        <v>59</v>
      </c>
      <c r="D768" s="24">
        <v>45261</v>
      </c>
      <c r="E768">
        <v>180</v>
      </c>
    </row>
    <row r="769" spans="1:5" x14ac:dyDescent="0.35">
      <c r="A769" s="6">
        <v>44855</v>
      </c>
      <c r="B769" t="s">
        <v>42</v>
      </c>
      <c r="C769" t="s">
        <v>59</v>
      </c>
      <c r="D769" s="24">
        <v>44896</v>
      </c>
      <c r="E769">
        <v>197</v>
      </c>
    </row>
    <row r="770" spans="1:5" x14ac:dyDescent="0.35">
      <c r="A770" s="6">
        <v>44855</v>
      </c>
      <c r="B770" t="s">
        <v>42</v>
      </c>
      <c r="C770" t="s">
        <v>59</v>
      </c>
      <c r="D770" s="24">
        <v>44986</v>
      </c>
      <c r="E770">
        <v>267</v>
      </c>
    </row>
    <row r="771" spans="1:5" x14ac:dyDescent="0.35">
      <c r="A771" s="6">
        <v>44855</v>
      </c>
      <c r="B771" t="s">
        <v>42</v>
      </c>
      <c r="C771" t="s">
        <v>59</v>
      </c>
      <c r="D771" s="24">
        <v>45078</v>
      </c>
      <c r="E771">
        <v>302.75</v>
      </c>
    </row>
    <row r="772" spans="1:5" x14ac:dyDescent="0.35">
      <c r="A772" s="6">
        <v>44855</v>
      </c>
      <c r="B772" t="s">
        <v>42</v>
      </c>
      <c r="C772" t="s">
        <v>59</v>
      </c>
      <c r="D772" s="24">
        <v>45170</v>
      </c>
      <c r="E772">
        <v>284</v>
      </c>
    </row>
    <row r="773" spans="1:5" x14ac:dyDescent="0.35">
      <c r="A773" s="6">
        <v>44855</v>
      </c>
      <c r="B773" t="s">
        <v>42</v>
      </c>
      <c r="C773" t="s">
        <v>59</v>
      </c>
      <c r="D773" s="24">
        <v>45261</v>
      </c>
      <c r="E773">
        <v>182</v>
      </c>
    </row>
    <row r="774" spans="1:5" x14ac:dyDescent="0.35">
      <c r="A774" s="6">
        <v>44858</v>
      </c>
      <c r="B774" t="s">
        <v>42</v>
      </c>
      <c r="C774" t="s">
        <v>59</v>
      </c>
      <c r="D774" s="24">
        <v>44896</v>
      </c>
      <c r="E774">
        <v>188</v>
      </c>
    </row>
    <row r="775" spans="1:5" x14ac:dyDescent="0.35">
      <c r="A775" s="6">
        <v>44858</v>
      </c>
      <c r="B775" t="s">
        <v>42</v>
      </c>
      <c r="C775" t="s">
        <v>59</v>
      </c>
      <c r="D775" s="24">
        <v>44986</v>
      </c>
      <c r="E775">
        <v>251</v>
      </c>
    </row>
    <row r="776" spans="1:5" x14ac:dyDescent="0.35">
      <c r="A776" s="6">
        <v>44858</v>
      </c>
      <c r="B776" t="s">
        <v>42</v>
      </c>
      <c r="C776" t="s">
        <v>59</v>
      </c>
      <c r="D776" s="24">
        <v>45078</v>
      </c>
      <c r="E776">
        <v>297.45</v>
      </c>
    </row>
    <row r="777" spans="1:5" x14ac:dyDescent="0.35">
      <c r="A777" s="6">
        <v>44858</v>
      </c>
      <c r="B777" t="s">
        <v>42</v>
      </c>
      <c r="C777" t="s">
        <v>59</v>
      </c>
      <c r="D777" s="24">
        <v>45170</v>
      </c>
      <c r="E777">
        <v>279.06</v>
      </c>
    </row>
    <row r="778" spans="1:5" x14ac:dyDescent="0.35">
      <c r="A778" s="6">
        <v>44858</v>
      </c>
      <c r="B778" t="s">
        <v>42</v>
      </c>
      <c r="C778" t="s">
        <v>59</v>
      </c>
      <c r="D778" s="24">
        <v>45261</v>
      </c>
      <c r="E778">
        <v>178.05</v>
      </c>
    </row>
    <row r="779" spans="1:5" x14ac:dyDescent="0.35">
      <c r="A779" s="6">
        <v>44859</v>
      </c>
      <c r="B779" t="s">
        <v>42</v>
      </c>
      <c r="C779" t="s">
        <v>59</v>
      </c>
      <c r="D779" s="24">
        <v>44896</v>
      </c>
      <c r="E779">
        <v>184</v>
      </c>
    </row>
    <row r="780" spans="1:5" x14ac:dyDescent="0.35">
      <c r="A780" s="6">
        <v>44859</v>
      </c>
      <c r="B780" t="s">
        <v>42</v>
      </c>
      <c r="C780" t="s">
        <v>59</v>
      </c>
      <c r="D780" s="24">
        <v>44986</v>
      </c>
      <c r="E780">
        <v>247</v>
      </c>
    </row>
    <row r="781" spans="1:5" x14ac:dyDescent="0.35">
      <c r="A781" s="6">
        <v>44859</v>
      </c>
      <c r="B781" t="s">
        <v>42</v>
      </c>
      <c r="C781" t="s">
        <v>59</v>
      </c>
      <c r="D781" s="24">
        <v>45078</v>
      </c>
      <c r="E781">
        <v>296</v>
      </c>
    </row>
    <row r="782" spans="1:5" x14ac:dyDescent="0.35">
      <c r="A782" s="6">
        <v>44859</v>
      </c>
      <c r="B782" t="s">
        <v>42</v>
      </c>
      <c r="C782" t="s">
        <v>59</v>
      </c>
      <c r="D782" s="24">
        <v>45170</v>
      </c>
      <c r="E782">
        <v>277</v>
      </c>
    </row>
    <row r="783" spans="1:5" x14ac:dyDescent="0.35">
      <c r="A783" s="6">
        <v>44859</v>
      </c>
      <c r="B783" t="s">
        <v>42</v>
      </c>
      <c r="C783" t="s">
        <v>59</v>
      </c>
      <c r="D783" s="24">
        <v>45261</v>
      </c>
      <c r="E783">
        <v>176.75</v>
      </c>
    </row>
    <row r="784" spans="1:5" x14ac:dyDescent="0.35">
      <c r="A784" s="6">
        <v>44860</v>
      </c>
      <c r="B784" t="s">
        <v>42</v>
      </c>
      <c r="C784" t="s">
        <v>59</v>
      </c>
      <c r="D784" s="24">
        <v>44896</v>
      </c>
      <c r="E784">
        <v>180</v>
      </c>
    </row>
    <row r="785" spans="1:5" x14ac:dyDescent="0.35">
      <c r="A785" s="6">
        <v>44860</v>
      </c>
      <c r="B785" t="s">
        <v>42</v>
      </c>
      <c r="C785" t="s">
        <v>59</v>
      </c>
      <c r="D785" s="24">
        <v>44986</v>
      </c>
      <c r="E785">
        <v>241</v>
      </c>
    </row>
    <row r="786" spans="1:5" x14ac:dyDescent="0.35">
      <c r="A786" s="6">
        <v>44860</v>
      </c>
      <c r="B786" t="s">
        <v>42</v>
      </c>
      <c r="C786" t="s">
        <v>59</v>
      </c>
      <c r="D786" s="24">
        <v>45078</v>
      </c>
      <c r="E786">
        <v>286.41000000000003</v>
      </c>
    </row>
    <row r="787" spans="1:5" x14ac:dyDescent="0.35">
      <c r="A787" s="6">
        <v>44860</v>
      </c>
      <c r="B787" t="s">
        <v>42</v>
      </c>
      <c r="C787" t="s">
        <v>59</v>
      </c>
      <c r="D787" s="24">
        <v>45170</v>
      </c>
      <c r="E787">
        <v>268.02</v>
      </c>
    </row>
    <row r="788" spans="1:5" x14ac:dyDescent="0.35">
      <c r="A788" s="6">
        <v>44860</v>
      </c>
      <c r="B788" t="s">
        <v>42</v>
      </c>
      <c r="C788" t="s">
        <v>59</v>
      </c>
      <c r="D788" s="24">
        <v>45261</v>
      </c>
      <c r="E788">
        <v>171.02</v>
      </c>
    </row>
    <row r="789" spans="1:5" x14ac:dyDescent="0.35">
      <c r="A789" s="6">
        <v>44861</v>
      </c>
      <c r="B789" t="s">
        <v>42</v>
      </c>
      <c r="C789" t="s">
        <v>59</v>
      </c>
      <c r="D789" s="24">
        <v>44896</v>
      </c>
      <c r="E789">
        <v>175.5</v>
      </c>
    </row>
    <row r="790" spans="1:5" x14ac:dyDescent="0.35">
      <c r="A790" s="6">
        <v>44861</v>
      </c>
      <c r="B790" t="s">
        <v>42</v>
      </c>
      <c r="C790" t="s">
        <v>59</v>
      </c>
      <c r="D790" s="24">
        <v>44986</v>
      </c>
      <c r="E790">
        <v>233.75</v>
      </c>
    </row>
    <row r="791" spans="1:5" x14ac:dyDescent="0.35">
      <c r="A791" s="6">
        <v>44861</v>
      </c>
      <c r="B791" t="s">
        <v>42</v>
      </c>
      <c r="C791" t="s">
        <v>59</v>
      </c>
      <c r="D791" s="24">
        <v>45078</v>
      </c>
      <c r="E791">
        <v>279</v>
      </c>
    </row>
    <row r="792" spans="1:5" x14ac:dyDescent="0.35">
      <c r="A792" s="6">
        <v>44861</v>
      </c>
      <c r="B792" t="s">
        <v>42</v>
      </c>
      <c r="C792" t="s">
        <v>59</v>
      </c>
      <c r="D792" s="24">
        <v>45170</v>
      </c>
      <c r="E792">
        <v>261</v>
      </c>
    </row>
    <row r="793" spans="1:5" x14ac:dyDescent="0.35">
      <c r="A793" s="6">
        <v>44861</v>
      </c>
      <c r="B793" t="s">
        <v>42</v>
      </c>
      <c r="C793" t="s">
        <v>59</v>
      </c>
      <c r="D793" s="24">
        <v>45261</v>
      </c>
      <c r="E793">
        <v>167.5</v>
      </c>
    </row>
    <row r="794" spans="1:5" x14ac:dyDescent="0.35">
      <c r="A794" s="6">
        <v>44862</v>
      </c>
      <c r="B794" t="s">
        <v>42</v>
      </c>
      <c r="C794" t="s">
        <v>59</v>
      </c>
      <c r="D794" s="24">
        <v>44896</v>
      </c>
      <c r="E794">
        <v>175</v>
      </c>
    </row>
    <row r="795" spans="1:5" x14ac:dyDescent="0.35">
      <c r="A795" s="6">
        <v>44862</v>
      </c>
      <c r="B795" t="s">
        <v>42</v>
      </c>
      <c r="C795" t="s">
        <v>59</v>
      </c>
      <c r="D795" s="24">
        <v>44986</v>
      </c>
      <c r="E795">
        <v>231</v>
      </c>
    </row>
    <row r="796" spans="1:5" x14ac:dyDescent="0.35">
      <c r="A796" s="6">
        <v>44862</v>
      </c>
      <c r="B796" t="s">
        <v>42</v>
      </c>
      <c r="C796" t="s">
        <v>59</v>
      </c>
      <c r="D796" s="24">
        <v>45078</v>
      </c>
      <c r="E796">
        <v>276.98</v>
      </c>
    </row>
    <row r="797" spans="1:5" x14ac:dyDescent="0.35">
      <c r="A797" s="6">
        <v>44862</v>
      </c>
      <c r="B797" t="s">
        <v>42</v>
      </c>
      <c r="C797" t="s">
        <v>59</v>
      </c>
      <c r="D797" s="24">
        <v>45170</v>
      </c>
      <c r="E797">
        <v>258.75</v>
      </c>
    </row>
    <row r="798" spans="1:5" x14ac:dyDescent="0.35">
      <c r="A798" s="6">
        <v>44862</v>
      </c>
      <c r="B798" t="s">
        <v>42</v>
      </c>
      <c r="C798" t="s">
        <v>59</v>
      </c>
      <c r="D798" s="24">
        <v>45261</v>
      </c>
      <c r="E798">
        <v>167</v>
      </c>
    </row>
    <row r="799" spans="1:5" x14ac:dyDescent="0.35">
      <c r="A799" s="6">
        <v>44865</v>
      </c>
      <c r="B799" t="s">
        <v>42</v>
      </c>
      <c r="C799" t="s">
        <v>59</v>
      </c>
      <c r="D799" s="24">
        <v>44896</v>
      </c>
      <c r="E799">
        <v>170</v>
      </c>
    </row>
    <row r="800" spans="1:5" x14ac:dyDescent="0.35">
      <c r="A800" s="6">
        <v>44865</v>
      </c>
      <c r="B800" t="s">
        <v>42</v>
      </c>
      <c r="C800" t="s">
        <v>59</v>
      </c>
      <c r="D800" s="24">
        <v>44986</v>
      </c>
      <c r="E800">
        <v>214</v>
      </c>
    </row>
    <row r="801" spans="1:5" x14ac:dyDescent="0.35">
      <c r="A801" s="6">
        <v>44865</v>
      </c>
      <c r="B801" t="s">
        <v>42</v>
      </c>
      <c r="C801" t="s">
        <v>59</v>
      </c>
      <c r="D801" s="24">
        <v>45078</v>
      </c>
      <c r="E801">
        <v>254.67</v>
      </c>
    </row>
    <row r="802" spans="1:5" x14ac:dyDescent="0.35">
      <c r="A802" s="6">
        <v>44865</v>
      </c>
      <c r="B802" t="s">
        <v>42</v>
      </c>
      <c r="C802" t="s">
        <v>59</v>
      </c>
      <c r="D802" s="24">
        <v>45170</v>
      </c>
      <c r="E802">
        <v>239.5</v>
      </c>
    </row>
    <row r="803" spans="1:5" x14ac:dyDescent="0.35">
      <c r="A803" s="6">
        <v>44865</v>
      </c>
      <c r="B803" t="s">
        <v>42</v>
      </c>
      <c r="C803" t="s">
        <v>59</v>
      </c>
      <c r="D803" s="24">
        <v>45261</v>
      </c>
      <c r="E803">
        <v>153.01</v>
      </c>
    </row>
    <row r="804" spans="1:5" x14ac:dyDescent="0.35">
      <c r="A804" s="6">
        <v>44866</v>
      </c>
      <c r="B804" t="s">
        <v>42</v>
      </c>
      <c r="C804" t="s">
        <v>59</v>
      </c>
      <c r="D804" s="24">
        <v>44896</v>
      </c>
      <c r="E804">
        <v>167.25</v>
      </c>
    </row>
    <row r="805" spans="1:5" x14ac:dyDescent="0.35">
      <c r="A805" s="6">
        <v>44866</v>
      </c>
      <c r="B805" t="s">
        <v>42</v>
      </c>
      <c r="C805" t="s">
        <v>59</v>
      </c>
      <c r="D805" s="24">
        <v>44986</v>
      </c>
      <c r="E805">
        <v>210</v>
      </c>
    </row>
    <row r="806" spans="1:5" x14ac:dyDescent="0.35">
      <c r="A806" s="6">
        <v>44866</v>
      </c>
      <c r="B806" t="s">
        <v>42</v>
      </c>
      <c r="C806" t="s">
        <v>59</v>
      </c>
      <c r="D806" s="24">
        <v>45078</v>
      </c>
      <c r="E806">
        <v>248</v>
      </c>
    </row>
    <row r="807" spans="1:5" x14ac:dyDescent="0.35">
      <c r="A807" s="6">
        <v>44866</v>
      </c>
      <c r="B807" t="s">
        <v>42</v>
      </c>
      <c r="C807" t="s">
        <v>59</v>
      </c>
      <c r="D807" s="24">
        <v>45170</v>
      </c>
      <c r="E807">
        <v>233.15</v>
      </c>
    </row>
    <row r="808" spans="1:5" x14ac:dyDescent="0.35">
      <c r="A808" s="6">
        <v>44866</v>
      </c>
      <c r="B808" t="s">
        <v>42</v>
      </c>
      <c r="C808" t="s">
        <v>59</v>
      </c>
      <c r="D808" s="24">
        <v>45261</v>
      </c>
      <c r="E808">
        <v>149</v>
      </c>
    </row>
    <row r="809" spans="1:5" x14ac:dyDescent="0.35">
      <c r="A809" s="6">
        <v>44867</v>
      </c>
      <c r="B809" t="s">
        <v>42</v>
      </c>
      <c r="C809" t="s">
        <v>59</v>
      </c>
      <c r="D809" s="24">
        <v>44896</v>
      </c>
      <c r="E809">
        <v>167.26</v>
      </c>
    </row>
    <row r="810" spans="1:5" x14ac:dyDescent="0.35">
      <c r="A810" s="6">
        <v>44867</v>
      </c>
      <c r="B810" t="s">
        <v>42</v>
      </c>
      <c r="C810" t="s">
        <v>59</v>
      </c>
      <c r="D810" s="24">
        <v>44986</v>
      </c>
      <c r="E810">
        <v>222.49</v>
      </c>
    </row>
    <row r="811" spans="1:5" x14ac:dyDescent="0.35">
      <c r="A811" s="6">
        <v>44867</v>
      </c>
      <c r="B811" t="s">
        <v>42</v>
      </c>
      <c r="C811" t="s">
        <v>59</v>
      </c>
      <c r="D811" s="24">
        <v>45078</v>
      </c>
      <c r="E811">
        <v>260</v>
      </c>
    </row>
    <row r="812" spans="1:5" x14ac:dyDescent="0.35">
      <c r="A812" s="6">
        <v>44867</v>
      </c>
      <c r="B812" t="s">
        <v>42</v>
      </c>
      <c r="C812" t="s">
        <v>59</v>
      </c>
      <c r="D812" s="24">
        <v>45170</v>
      </c>
      <c r="E812">
        <v>242.24</v>
      </c>
    </row>
    <row r="813" spans="1:5" x14ac:dyDescent="0.35">
      <c r="A813" s="6">
        <v>44867</v>
      </c>
      <c r="B813" t="s">
        <v>42</v>
      </c>
      <c r="C813" t="s">
        <v>59</v>
      </c>
      <c r="D813" s="24">
        <v>45261</v>
      </c>
      <c r="E813">
        <v>156.16</v>
      </c>
    </row>
    <row r="814" spans="1:5" x14ac:dyDescent="0.35">
      <c r="A814" s="6">
        <v>44868</v>
      </c>
      <c r="B814" t="s">
        <v>42</v>
      </c>
      <c r="C814" t="s">
        <v>59</v>
      </c>
      <c r="D814" s="24">
        <v>44896</v>
      </c>
      <c r="E814">
        <v>170</v>
      </c>
    </row>
    <row r="815" spans="1:5" x14ac:dyDescent="0.35">
      <c r="A815" s="6">
        <v>44868</v>
      </c>
      <c r="B815" t="s">
        <v>42</v>
      </c>
      <c r="C815" t="s">
        <v>59</v>
      </c>
      <c r="D815" s="24">
        <v>44986</v>
      </c>
      <c r="E815">
        <v>242.5</v>
      </c>
    </row>
    <row r="816" spans="1:5" x14ac:dyDescent="0.35">
      <c r="A816" s="6">
        <v>44868</v>
      </c>
      <c r="B816" t="s">
        <v>42</v>
      </c>
      <c r="C816" t="s">
        <v>59</v>
      </c>
      <c r="D816" s="24">
        <v>45078</v>
      </c>
      <c r="E816">
        <v>275</v>
      </c>
    </row>
    <row r="817" spans="1:5" x14ac:dyDescent="0.35">
      <c r="A817" s="6">
        <v>44868</v>
      </c>
      <c r="B817" t="s">
        <v>42</v>
      </c>
      <c r="C817" t="s">
        <v>59</v>
      </c>
      <c r="D817" s="24">
        <v>45170</v>
      </c>
      <c r="E817">
        <v>257</v>
      </c>
    </row>
    <row r="818" spans="1:5" x14ac:dyDescent="0.35">
      <c r="A818" s="6">
        <v>44868</v>
      </c>
      <c r="B818" t="s">
        <v>42</v>
      </c>
      <c r="C818" t="s">
        <v>59</v>
      </c>
      <c r="D818" s="24">
        <v>45261</v>
      </c>
      <c r="E818">
        <v>172.5</v>
      </c>
    </row>
    <row r="819" spans="1:5" x14ac:dyDescent="0.35">
      <c r="A819" s="6">
        <v>44869</v>
      </c>
      <c r="B819" t="s">
        <v>42</v>
      </c>
      <c r="C819" t="s">
        <v>59</v>
      </c>
      <c r="D819" s="24">
        <v>44896</v>
      </c>
      <c r="E819">
        <v>167</v>
      </c>
    </row>
    <row r="820" spans="1:5" x14ac:dyDescent="0.35">
      <c r="A820" s="6">
        <v>44869</v>
      </c>
      <c r="B820" t="s">
        <v>42</v>
      </c>
      <c r="C820" t="s">
        <v>59</v>
      </c>
      <c r="D820" s="24">
        <v>44986</v>
      </c>
      <c r="E820">
        <v>238.28</v>
      </c>
    </row>
    <row r="821" spans="1:5" x14ac:dyDescent="0.35">
      <c r="A821" s="6">
        <v>44869</v>
      </c>
      <c r="B821" t="s">
        <v>42</v>
      </c>
      <c r="C821" t="s">
        <v>59</v>
      </c>
      <c r="D821" s="24">
        <v>45078</v>
      </c>
      <c r="E821">
        <v>268</v>
      </c>
    </row>
    <row r="822" spans="1:5" x14ac:dyDescent="0.35">
      <c r="A822" s="6">
        <v>44869</v>
      </c>
      <c r="B822" t="s">
        <v>42</v>
      </c>
      <c r="C822" t="s">
        <v>59</v>
      </c>
      <c r="D822" s="24">
        <v>45170</v>
      </c>
      <c r="E822">
        <v>256.23</v>
      </c>
    </row>
    <row r="823" spans="1:5" x14ac:dyDescent="0.35">
      <c r="A823" s="6">
        <v>44869</v>
      </c>
      <c r="B823" t="s">
        <v>42</v>
      </c>
      <c r="C823" t="s">
        <v>59</v>
      </c>
      <c r="D823" s="24">
        <v>45261</v>
      </c>
      <c r="E823">
        <v>165</v>
      </c>
    </row>
    <row r="824" spans="1:5" x14ac:dyDescent="0.35">
      <c r="A824" s="6">
        <v>44872</v>
      </c>
      <c r="B824" t="s">
        <v>42</v>
      </c>
      <c r="C824" t="s">
        <v>59</v>
      </c>
      <c r="D824" s="24">
        <v>44896</v>
      </c>
      <c r="E824">
        <v>163.5</v>
      </c>
    </row>
    <row r="825" spans="1:5" x14ac:dyDescent="0.35">
      <c r="A825" s="6">
        <v>44872</v>
      </c>
      <c r="B825" t="s">
        <v>42</v>
      </c>
      <c r="C825" t="s">
        <v>59</v>
      </c>
      <c r="D825" s="24">
        <v>44986</v>
      </c>
      <c r="E825">
        <v>226</v>
      </c>
    </row>
    <row r="826" spans="1:5" x14ac:dyDescent="0.35">
      <c r="A826" s="6">
        <v>44872</v>
      </c>
      <c r="B826" t="s">
        <v>42</v>
      </c>
      <c r="C826" t="s">
        <v>59</v>
      </c>
      <c r="D826" s="24">
        <v>45078</v>
      </c>
      <c r="E826">
        <v>261</v>
      </c>
    </row>
    <row r="827" spans="1:5" x14ac:dyDescent="0.35">
      <c r="A827" s="6">
        <v>44872</v>
      </c>
      <c r="B827" t="s">
        <v>42</v>
      </c>
      <c r="C827" t="s">
        <v>59</v>
      </c>
      <c r="D827" s="24">
        <v>45170</v>
      </c>
      <c r="E827">
        <v>249</v>
      </c>
    </row>
    <row r="828" spans="1:5" x14ac:dyDescent="0.35">
      <c r="A828" s="6">
        <v>44872</v>
      </c>
      <c r="B828" t="s">
        <v>42</v>
      </c>
      <c r="C828" t="s">
        <v>59</v>
      </c>
      <c r="D828" s="24">
        <v>45261</v>
      </c>
      <c r="E828">
        <v>158</v>
      </c>
    </row>
    <row r="829" spans="1:5" x14ac:dyDescent="0.35">
      <c r="A829" s="6">
        <v>44873</v>
      </c>
      <c r="B829" t="s">
        <v>42</v>
      </c>
      <c r="C829" t="s">
        <v>59</v>
      </c>
      <c r="D829" s="24">
        <v>44896</v>
      </c>
      <c r="E829">
        <v>163.5</v>
      </c>
    </row>
    <row r="830" spans="1:5" x14ac:dyDescent="0.35">
      <c r="A830" s="6">
        <v>44873</v>
      </c>
      <c r="B830" t="s">
        <v>42</v>
      </c>
      <c r="C830" t="s">
        <v>59</v>
      </c>
      <c r="D830" s="24">
        <v>44986</v>
      </c>
      <c r="E830">
        <v>228.76</v>
      </c>
    </row>
    <row r="831" spans="1:5" x14ac:dyDescent="0.35">
      <c r="A831" s="6">
        <v>44873</v>
      </c>
      <c r="B831" t="s">
        <v>42</v>
      </c>
      <c r="C831" t="s">
        <v>59</v>
      </c>
      <c r="D831" s="24">
        <v>45078</v>
      </c>
      <c r="E831">
        <v>262</v>
      </c>
    </row>
    <row r="832" spans="1:5" x14ac:dyDescent="0.35">
      <c r="A832" s="6">
        <v>44873</v>
      </c>
      <c r="B832" t="s">
        <v>42</v>
      </c>
      <c r="C832" t="s">
        <v>59</v>
      </c>
      <c r="D832" s="24">
        <v>45170</v>
      </c>
      <c r="E832">
        <v>250</v>
      </c>
    </row>
    <row r="833" spans="1:5" x14ac:dyDescent="0.35">
      <c r="A833" s="6">
        <v>44873</v>
      </c>
      <c r="B833" t="s">
        <v>42</v>
      </c>
      <c r="C833" t="s">
        <v>59</v>
      </c>
      <c r="D833" s="24">
        <v>45261</v>
      </c>
      <c r="E833">
        <v>159</v>
      </c>
    </row>
    <row r="834" spans="1:5" x14ac:dyDescent="0.35">
      <c r="A834" s="6">
        <v>44874</v>
      </c>
      <c r="B834" t="s">
        <v>42</v>
      </c>
      <c r="C834" t="s">
        <v>59</v>
      </c>
      <c r="D834" s="24">
        <v>44896</v>
      </c>
      <c r="E834">
        <v>156</v>
      </c>
    </row>
    <row r="835" spans="1:5" x14ac:dyDescent="0.35">
      <c r="A835" s="6">
        <v>44874</v>
      </c>
      <c r="B835" t="s">
        <v>42</v>
      </c>
      <c r="C835" t="s">
        <v>59</v>
      </c>
      <c r="D835" s="24">
        <v>44986</v>
      </c>
      <c r="E835">
        <v>208</v>
      </c>
    </row>
    <row r="836" spans="1:5" x14ac:dyDescent="0.35">
      <c r="A836" s="6">
        <v>44874</v>
      </c>
      <c r="B836" t="s">
        <v>42</v>
      </c>
      <c r="C836" t="s">
        <v>59</v>
      </c>
      <c r="D836" s="24">
        <v>45078</v>
      </c>
      <c r="E836">
        <v>225</v>
      </c>
    </row>
    <row r="837" spans="1:5" x14ac:dyDescent="0.35">
      <c r="A837" s="6">
        <v>44874</v>
      </c>
      <c r="B837" t="s">
        <v>42</v>
      </c>
      <c r="C837" t="s">
        <v>59</v>
      </c>
      <c r="D837" s="24">
        <v>45170</v>
      </c>
      <c r="E837">
        <v>219.4</v>
      </c>
    </row>
    <row r="838" spans="1:5" x14ac:dyDescent="0.35">
      <c r="A838" s="6">
        <v>44874</v>
      </c>
      <c r="B838" t="s">
        <v>42</v>
      </c>
      <c r="C838" t="s">
        <v>59</v>
      </c>
      <c r="D838" s="24">
        <v>45261</v>
      </c>
      <c r="E838">
        <v>142</v>
      </c>
    </row>
    <row r="839" spans="1:5" x14ac:dyDescent="0.35">
      <c r="A839" s="6">
        <v>44875</v>
      </c>
      <c r="B839" t="s">
        <v>42</v>
      </c>
      <c r="C839" t="s">
        <v>59</v>
      </c>
      <c r="D839" s="24">
        <v>44896</v>
      </c>
      <c r="E839">
        <v>150.5</v>
      </c>
    </row>
    <row r="840" spans="1:5" x14ac:dyDescent="0.35">
      <c r="A840" s="6">
        <v>44875</v>
      </c>
      <c r="B840" t="s">
        <v>42</v>
      </c>
      <c r="C840" t="s">
        <v>59</v>
      </c>
      <c r="D840" s="24">
        <v>44986</v>
      </c>
      <c r="E840">
        <v>196</v>
      </c>
    </row>
    <row r="841" spans="1:5" x14ac:dyDescent="0.35">
      <c r="A841" s="6">
        <v>44875</v>
      </c>
      <c r="B841" t="s">
        <v>42</v>
      </c>
      <c r="C841" t="s">
        <v>59</v>
      </c>
      <c r="D841" s="24">
        <v>45078</v>
      </c>
      <c r="E841">
        <v>214.5</v>
      </c>
    </row>
    <row r="842" spans="1:5" x14ac:dyDescent="0.35">
      <c r="A842" s="6">
        <v>44875</v>
      </c>
      <c r="B842" t="s">
        <v>42</v>
      </c>
      <c r="C842" t="s">
        <v>59</v>
      </c>
      <c r="D842" s="24">
        <v>45170</v>
      </c>
      <c r="E842">
        <v>203.5</v>
      </c>
    </row>
    <row r="843" spans="1:5" x14ac:dyDescent="0.35">
      <c r="A843" s="6">
        <v>44875</v>
      </c>
      <c r="B843" t="s">
        <v>42</v>
      </c>
      <c r="C843" t="s">
        <v>59</v>
      </c>
      <c r="D843" s="24">
        <v>45261</v>
      </c>
      <c r="E843">
        <v>133.5</v>
      </c>
    </row>
    <row r="844" spans="1:5" x14ac:dyDescent="0.35">
      <c r="A844" s="6">
        <v>44876</v>
      </c>
      <c r="B844" t="s">
        <v>42</v>
      </c>
      <c r="C844" t="s">
        <v>59</v>
      </c>
      <c r="D844" s="24">
        <v>44896</v>
      </c>
      <c r="E844">
        <v>148</v>
      </c>
    </row>
    <row r="845" spans="1:5" x14ac:dyDescent="0.35">
      <c r="A845" s="6">
        <v>44876</v>
      </c>
      <c r="B845" t="s">
        <v>42</v>
      </c>
      <c r="C845" t="s">
        <v>59</v>
      </c>
      <c r="D845" s="24">
        <v>44986</v>
      </c>
      <c r="E845">
        <v>196.52</v>
      </c>
    </row>
    <row r="846" spans="1:5" x14ac:dyDescent="0.35">
      <c r="A846" s="6">
        <v>44876</v>
      </c>
      <c r="B846" t="s">
        <v>42</v>
      </c>
      <c r="C846" t="s">
        <v>59</v>
      </c>
      <c r="D846" s="24">
        <v>45078</v>
      </c>
      <c r="E846">
        <v>218.81</v>
      </c>
    </row>
    <row r="847" spans="1:5" x14ac:dyDescent="0.35">
      <c r="A847" s="6">
        <v>44876</v>
      </c>
      <c r="B847" t="s">
        <v>42</v>
      </c>
      <c r="C847" t="s">
        <v>59</v>
      </c>
      <c r="D847" s="24">
        <v>45170</v>
      </c>
      <c r="E847">
        <v>202.76</v>
      </c>
    </row>
    <row r="848" spans="1:5" x14ac:dyDescent="0.35">
      <c r="A848" s="6">
        <v>44876</v>
      </c>
      <c r="B848" t="s">
        <v>42</v>
      </c>
      <c r="C848" t="s">
        <v>59</v>
      </c>
      <c r="D848" s="24">
        <v>45261</v>
      </c>
      <c r="E848">
        <v>138.4</v>
      </c>
    </row>
    <row r="849" spans="1:5" x14ac:dyDescent="0.35">
      <c r="A849" s="6">
        <v>44879</v>
      </c>
      <c r="B849" t="s">
        <v>42</v>
      </c>
      <c r="C849" t="s">
        <v>59</v>
      </c>
      <c r="D849" s="24">
        <v>44896</v>
      </c>
      <c r="E849">
        <v>151</v>
      </c>
    </row>
    <row r="850" spans="1:5" x14ac:dyDescent="0.35">
      <c r="A850" s="6">
        <v>44879</v>
      </c>
      <c r="B850" t="s">
        <v>42</v>
      </c>
      <c r="C850" t="s">
        <v>59</v>
      </c>
      <c r="D850" s="24">
        <v>44986</v>
      </c>
      <c r="E850">
        <v>206</v>
      </c>
    </row>
    <row r="851" spans="1:5" x14ac:dyDescent="0.35">
      <c r="A851" s="6">
        <v>44879</v>
      </c>
      <c r="B851" t="s">
        <v>42</v>
      </c>
      <c r="C851" t="s">
        <v>59</v>
      </c>
      <c r="D851" s="24">
        <v>45078</v>
      </c>
      <c r="E851">
        <v>229.5</v>
      </c>
    </row>
    <row r="852" spans="1:5" x14ac:dyDescent="0.35">
      <c r="A852" s="6">
        <v>44879</v>
      </c>
      <c r="B852" t="s">
        <v>42</v>
      </c>
      <c r="C852" t="s">
        <v>59</v>
      </c>
      <c r="D852" s="24">
        <v>45170</v>
      </c>
      <c r="E852">
        <v>208.7</v>
      </c>
    </row>
    <row r="853" spans="1:5" x14ac:dyDescent="0.35">
      <c r="A853" s="6">
        <v>44879</v>
      </c>
      <c r="B853" t="s">
        <v>42</v>
      </c>
      <c r="C853" t="s">
        <v>59</v>
      </c>
      <c r="D853" s="24">
        <v>45261</v>
      </c>
      <c r="E853">
        <v>149</v>
      </c>
    </row>
    <row r="854" spans="1:5" x14ac:dyDescent="0.35">
      <c r="A854" s="6">
        <v>44880</v>
      </c>
      <c r="B854" t="s">
        <v>42</v>
      </c>
      <c r="C854" t="s">
        <v>59</v>
      </c>
      <c r="D854" s="24">
        <v>44896</v>
      </c>
      <c r="E854">
        <v>149</v>
      </c>
    </row>
    <row r="855" spans="1:5" x14ac:dyDescent="0.35">
      <c r="A855" s="6">
        <v>44880</v>
      </c>
      <c r="B855" t="s">
        <v>42</v>
      </c>
      <c r="C855" t="s">
        <v>59</v>
      </c>
      <c r="D855" s="24">
        <v>44986</v>
      </c>
      <c r="E855">
        <v>210</v>
      </c>
    </row>
    <row r="856" spans="1:5" x14ac:dyDescent="0.35">
      <c r="A856" s="6">
        <v>44880</v>
      </c>
      <c r="B856" t="s">
        <v>42</v>
      </c>
      <c r="C856" t="s">
        <v>59</v>
      </c>
      <c r="D856" s="24">
        <v>45078</v>
      </c>
      <c r="E856">
        <v>233.25</v>
      </c>
    </row>
    <row r="857" spans="1:5" x14ac:dyDescent="0.35">
      <c r="A857" s="6">
        <v>44880</v>
      </c>
      <c r="B857" t="s">
        <v>42</v>
      </c>
      <c r="C857" t="s">
        <v>59</v>
      </c>
      <c r="D857" s="24">
        <v>45170</v>
      </c>
      <c r="E857">
        <v>208.92</v>
      </c>
    </row>
    <row r="858" spans="1:5" x14ac:dyDescent="0.35">
      <c r="A858" s="6">
        <v>44880</v>
      </c>
      <c r="B858" t="s">
        <v>42</v>
      </c>
      <c r="C858" t="s">
        <v>59</v>
      </c>
      <c r="D858" s="24">
        <v>45261</v>
      </c>
      <c r="E858">
        <v>152</v>
      </c>
    </row>
    <row r="859" spans="1:5" x14ac:dyDescent="0.35">
      <c r="A859" s="6">
        <v>44881</v>
      </c>
      <c r="B859" t="s">
        <v>42</v>
      </c>
      <c r="C859" t="s">
        <v>59</v>
      </c>
      <c r="D859" s="24">
        <v>44896</v>
      </c>
      <c r="E859">
        <v>150.75</v>
      </c>
    </row>
    <row r="860" spans="1:5" x14ac:dyDescent="0.35">
      <c r="A860" s="6">
        <v>44881</v>
      </c>
      <c r="B860" t="s">
        <v>42</v>
      </c>
      <c r="C860" t="s">
        <v>59</v>
      </c>
      <c r="D860" s="24">
        <v>44986</v>
      </c>
      <c r="E860">
        <v>218.67</v>
      </c>
    </row>
    <row r="861" spans="1:5" x14ac:dyDescent="0.35">
      <c r="A861" s="6">
        <v>44881</v>
      </c>
      <c r="B861" t="s">
        <v>42</v>
      </c>
      <c r="C861" t="s">
        <v>59</v>
      </c>
      <c r="D861" s="24">
        <v>45078</v>
      </c>
      <c r="E861">
        <v>245</v>
      </c>
    </row>
    <row r="862" spans="1:5" x14ac:dyDescent="0.35">
      <c r="A862" s="6">
        <v>44881</v>
      </c>
      <c r="B862" t="s">
        <v>42</v>
      </c>
      <c r="C862" t="s">
        <v>59</v>
      </c>
      <c r="D862" s="24">
        <v>45170</v>
      </c>
      <c r="E862">
        <v>220.75</v>
      </c>
    </row>
    <row r="863" spans="1:5" x14ac:dyDescent="0.35">
      <c r="A863" s="6">
        <v>44881</v>
      </c>
      <c r="B863" t="s">
        <v>42</v>
      </c>
      <c r="C863" t="s">
        <v>59</v>
      </c>
      <c r="D863" s="24">
        <v>45261</v>
      </c>
      <c r="E863">
        <v>160.07</v>
      </c>
    </row>
    <row r="864" spans="1:5" x14ac:dyDescent="0.35">
      <c r="A864" s="6">
        <v>44882</v>
      </c>
      <c r="B864" t="s">
        <v>42</v>
      </c>
      <c r="C864" t="s">
        <v>59</v>
      </c>
      <c r="D864" s="24">
        <v>44896</v>
      </c>
      <c r="E864">
        <v>149.75</v>
      </c>
    </row>
    <row r="865" spans="1:5" x14ac:dyDescent="0.35">
      <c r="A865" s="6">
        <v>44882</v>
      </c>
      <c r="B865" t="s">
        <v>42</v>
      </c>
      <c r="C865" t="s">
        <v>59</v>
      </c>
      <c r="D865" s="24">
        <v>44986</v>
      </c>
      <c r="E865">
        <v>216</v>
      </c>
    </row>
    <row r="866" spans="1:5" x14ac:dyDescent="0.35">
      <c r="A866" s="6">
        <v>44882</v>
      </c>
      <c r="B866" t="s">
        <v>42</v>
      </c>
      <c r="C866" t="s">
        <v>59</v>
      </c>
      <c r="D866" s="24">
        <v>45078</v>
      </c>
      <c r="E866">
        <v>244</v>
      </c>
    </row>
    <row r="867" spans="1:5" x14ac:dyDescent="0.35">
      <c r="A867" s="6">
        <v>44882</v>
      </c>
      <c r="B867" t="s">
        <v>42</v>
      </c>
      <c r="C867" t="s">
        <v>59</v>
      </c>
      <c r="D867" s="24">
        <v>45170</v>
      </c>
      <c r="E867">
        <v>220.5</v>
      </c>
    </row>
    <row r="868" spans="1:5" x14ac:dyDescent="0.35">
      <c r="A868" s="6">
        <v>44882</v>
      </c>
      <c r="B868" t="s">
        <v>42</v>
      </c>
      <c r="C868" t="s">
        <v>59</v>
      </c>
      <c r="D868" s="24">
        <v>45261</v>
      </c>
      <c r="E868">
        <v>160</v>
      </c>
    </row>
    <row r="869" spans="1:5" x14ac:dyDescent="0.35">
      <c r="A869" s="6">
        <v>44883</v>
      </c>
      <c r="B869" t="s">
        <v>42</v>
      </c>
      <c r="C869" t="s">
        <v>59</v>
      </c>
      <c r="D869" s="24">
        <v>44896</v>
      </c>
      <c r="E869">
        <v>149.19999999999999</v>
      </c>
    </row>
    <row r="870" spans="1:5" x14ac:dyDescent="0.35">
      <c r="A870" s="6">
        <v>44883</v>
      </c>
      <c r="B870" t="s">
        <v>42</v>
      </c>
      <c r="C870" t="s">
        <v>59</v>
      </c>
      <c r="D870" s="24">
        <v>44986</v>
      </c>
      <c r="E870">
        <v>212.4</v>
      </c>
    </row>
    <row r="871" spans="1:5" x14ac:dyDescent="0.35">
      <c r="A871" s="6">
        <v>44883</v>
      </c>
      <c r="B871" t="s">
        <v>42</v>
      </c>
      <c r="C871" t="s">
        <v>59</v>
      </c>
      <c r="D871" s="24">
        <v>45078</v>
      </c>
      <c r="E871">
        <v>240</v>
      </c>
    </row>
    <row r="872" spans="1:5" x14ac:dyDescent="0.35">
      <c r="A872" s="6">
        <v>44883</v>
      </c>
      <c r="B872" t="s">
        <v>42</v>
      </c>
      <c r="C872" t="s">
        <v>59</v>
      </c>
      <c r="D872" s="24">
        <v>45170</v>
      </c>
      <c r="E872">
        <v>217.3</v>
      </c>
    </row>
    <row r="873" spans="1:5" x14ac:dyDescent="0.35">
      <c r="A873" s="6">
        <v>44883</v>
      </c>
      <c r="B873" t="s">
        <v>42</v>
      </c>
      <c r="C873" t="s">
        <v>59</v>
      </c>
      <c r="D873" s="24">
        <v>45261</v>
      </c>
      <c r="E873">
        <v>157.69999999999999</v>
      </c>
    </row>
    <row r="874" spans="1:5" x14ac:dyDescent="0.35">
      <c r="A874" s="6">
        <v>44886</v>
      </c>
      <c r="B874" t="s">
        <v>42</v>
      </c>
      <c r="C874" t="s">
        <v>59</v>
      </c>
      <c r="D874" s="24">
        <v>44896</v>
      </c>
      <c r="E874">
        <v>143.75</v>
      </c>
    </row>
    <row r="875" spans="1:5" x14ac:dyDescent="0.35">
      <c r="A875" s="6">
        <v>44886</v>
      </c>
      <c r="B875" t="s">
        <v>42</v>
      </c>
      <c r="C875" t="s">
        <v>59</v>
      </c>
      <c r="D875" s="24">
        <v>44986</v>
      </c>
      <c r="E875">
        <v>210.5</v>
      </c>
    </row>
    <row r="876" spans="1:5" x14ac:dyDescent="0.35">
      <c r="A876" s="6">
        <v>44886</v>
      </c>
      <c r="B876" t="s">
        <v>42</v>
      </c>
      <c r="C876" t="s">
        <v>59</v>
      </c>
      <c r="D876" s="24">
        <v>45078</v>
      </c>
      <c r="E876">
        <v>240</v>
      </c>
    </row>
    <row r="877" spans="1:5" x14ac:dyDescent="0.35">
      <c r="A877" s="6">
        <v>44886</v>
      </c>
      <c r="B877" t="s">
        <v>42</v>
      </c>
      <c r="C877" t="s">
        <v>59</v>
      </c>
      <c r="D877" s="24">
        <v>45170</v>
      </c>
      <c r="E877">
        <v>215.48</v>
      </c>
    </row>
    <row r="878" spans="1:5" x14ac:dyDescent="0.35">
      <c r="A878" s="6">
        <v>44886</v>
      </c>
      <c r="B878" t="s">
        <v>42</v>
      </c>
      <c r="C878" t="s">
        <v>59</v>
      </c>
      <c r="D878" s="24">
        <v>45261</v>
      </c>
      <c r="E878">
        <v>156.38999999999999</v>
      </c>
    </row>
    <row r="879" spans="1:5" x14ac:dyDescent="0.35">
      <c r="A879" s="6">
        <v>44887</v>
      </c>
      <c r="B879" t="s">
        <v>42</v>
      </c>
      <c r="C879" t="s">
        <v>59</v>
      </c>
      <c r="D879" s="24">
        <v>44896</v>
      </c>
      <c r="E879">
        <v>142.80000000000001</v>
      </c>
    </row>
    <row r="880" spans="1:5" x14ac:dyDescent="0.35">
      <c r="A880" s="6">
        <v>44887</v>
      </c>
      <c r="B880" t="s">
        <v>42</v>
      </c>
      <c r="C880" t="s">
        <v>59</v>
      </c>
      <c r="D880" s="24">
        <v>44986</v>
      </c>
      <c r="E880">
        <v>207.5</v>
      </c>
    </row>
    <row r="881" spans="1:5" x14ac:dyDescent="0.35">
      <c r="A881" s="6">
        <v>44887</v>
      </c>
      <c r="B881" t="s">
        <v>42</v>
      </c>
      <c r="C881" t="s">
        <v>59</v>
      </c>
      <c r="D881" s="24">
        <v>45078</v>
      </c>
      <c r="E881">
        <v>238</v>
      </c>
    </row>
    <row r="882" spans="1:5" x14ac:dyDescent="0.35">
      <c r="A882" s="6">
        <v>44887</v>
      </c>
      <c r="B882" t="s">
        <v>42</v>
      </c>
      <c r="C882" t="s">
        <v>59</v>
      </c>
      <c r="D882" s="24">
        <v>45170</v>
      </c>
      <c r="E882">
        <v>211.5</v>
      </c>
    </row>
    <row r="883" spans="1:5" x14ac:dyDescent="0.35">
      <c r="A883" s="6">
        <v>44887</v>
      </c>
      <c r="B883" t="s">
        <v>42</v>
      </c>
      <c r="C883" t="s">
        <v>59</v>
      </c>
      <c r="D883" s="24">
        <v>45261</v>
      </c>
      <c r="E883">
        <v>152.5</v>
      </c>
    </row>
    <row r="884" spans="1:5" x14ac:dyDescent="0.35">
      <c r="A884" s="6">
        <v>44888</v>
      </c>
      <c r="B884" t="s">
        <v>42</v>
      </c>
      <c r="C884" t="s">
        <v>59</v>
      </c>
      <c r="D884" s="24">
        <v>44896</v>
      </c>
      <c r="E884">
        <v>142.80000000000001</v>
      </c>
    </row>
    <row r="885" spans="1:5" x14ac:dyDescent="0.35">
      <c r="A885" s="6">
        <v>44888</v>
      </c>
      <c r="B885" t="s">
        <v>42</v>
      </c>
      <c r="C885" t="s">
        <v>59</v>
      </c>
      <c r="D885" s="24">
        <v>44986</v>
      </c>
      <c r="E885">
        <v>211.33</v>
      </c>
    </row>
    <row r="886" spans="1:5" x14ac:dyDescent="0.35">
      <c r="A886" s="6">
        <v>44888</v>
      </c>
      <c r="B886" t="s">
        <v>42</v>
      </c>
      <c r="C886" t="s">
        <v>59</v>
      </c>
      <c r="D886" s="24">
        <v>45078</v>
      </c>
      <c r="E886">
        <v>244.5</v>
      </c>
    </row>
    <row r="887" spans="1:5" x14ac:dyDescent="0.35">
      <c r="A887" s="6">
        <v>44888</v>
      </c>
      <c r="B887" t="s">
        <v>42</v>
      </c>
      <c r="C887" t="s">
        <v>59</v>
      </c>
      <c r="D887" s="24">
        <v>45170</v>
      </c>
      <c r="E887">
        <v>217.5</v>
      </c>
    </row>
    <row r="888" spans="1:5" x14ac:dyDescent="0.35">
      <c r="A888" s="6">
        <v>44888</v>
      </c>
      <c r="B888" t="s">
        <v>42</v>
      </c>
      <c r="C888" t="s">
        <v>59</v>
      </c>
      <c r="D888" s="24">
        <v>45261</v>
      </c>
      <c r="E888">
        <v>155.94</v>
      </c>
    </row>
    <row r="889" spans="1:5" x14ac:dyDescent="0.35">
      <c r="A889" s="6">
        <v>44889</v>
      </c>
      <c r="B889" t="s">
        <v>42</v>
      </c>
      <c r="C889" t="s">
        <v>59</v>
      </c>
      <c r="D889" s="24">
        <v>44896</v>
      </c>
      <c r="E889">
        <v>142.80000000000001</v>
      </c>
    </row>
    <row r="890" spans="1:5" x14ac:dyDescent="0.35">
      <c r="A890" s="6">
        <v>44889</v>
      </c>
      <c r="B890" t="s">
        <v>42</v>
      </c>
      <c r="C890" t="s">
        <v>59</v>
      </c>
      <c r="D890" s="24">
        <v>44986</v>
      </c>
      <c r="E890">
        <v>209.5</v>
      </c>
    </row>
    <row r="891" spans="1:5" x14ac:dyDescent="0.35">
      <c r="A891" s="6">
        <v>44889</v>
      </c>
      <c r="B891" t="s">
        <v>42</v>
      </c>
      <c r="C891" t="s">
        <v>59</v>
      </c>
      <c r="D891" s="24">
        <v>45078</v>
      </c>
      <c r="E891">
        <v>242.5</v>
      </c>
    </row>
    <row r="892" spans="1:5" x14ac:dyDescent="0.35">
      <c r="A892" s="6">
        <v>44889</v>
      </c>
      <c r="B892" t="s">
        <v>42</v>
      </c>
      <c r="C892" t="s">
        <v>59</v>
      </c>
      <c r="D892" s="24">
        <v>45170</v>
      </c>
      <c r="E892">
        <v>217.5</v>
      </c>
    </row>
    <row r="893" spans="1:5" x14ac:dyDescent="0.35">
      <c r="A893" s="6">
        <v>44889</v>
      </c>
      <c r="B893" t="s">
        <v>42</v>
      </c>
      <c r="C893" t="s">
        <v>59</v>
      </c>
      <c r="D893" s="24">
        <v>45261</v>
      </c>
      <c r="E893">
        <v>155.94</v>
      </c>
    </row>
    <row r="894" spans="1:5" x14ac:dyDescent="0.35">
      <c r="A894" s="6">
        <v>44890</v>
      </c>
      <c r="B894" t="s">
        <v>42</v>
      </c>
      <c r="C894" t="s">
        <v>59</v>
      </c>
      <c r="D894" s="24">
        <v>44896</v>
      </c>
      <c r="E894">
        <v>144.5</v>
      </c>
    </row>
    <row r="895" spans="1:5" x14ac:dyDescent="0.35">
      <c r="A895" s="6">
        <v>44890</v>
      </c>
      <c r="B895" t="s">
        <v>42</v>
      </c>
      <c r="C895" t="s">
        <v>59</v>
      </c>
      <c r="D895" s="24">
        <v>44986</v>
      </c>
      <c r="E895">
        <v>209.5</v>
      </c>
    </row>
    <row r="896" spans="1:5" x14ac:dyDescent="0.35">
      <c r="A896" s="6">
        <v>44890</v>
      </c>
      <c r="B896" t="s">
        <v>42</v>
      </c>
      <c r="C896" t="s">
        <v>59</v>
      </c>
      <c r="D896" s="24">
        <v>45078</v>
      </c>
      <c r="E896">
        <v>242.5</v>
      </c>
    </row>
    <row r="897" spans="1:5" x14ac:dyDescent="0.35">
      <c r="A897" s="6">
        <v>44890</v>
      </c>
      <c r="B897" t="s">
        <v>42</v>
      </c>
      <c r="C897" t="s">
        <v>59</v>
      </c>
      <c r="D897" s="24">
        <v>45170</v>
      </c>
      <c r="E897">
        <v>217.5</v>
      </c>
    </row>
    <row r="898" spans="1:5" x14ac:dyDescent="0.35">
      <c r="A898" s="6">
        <v>44890</v>
      </c>
      <c r="B898" t="s">
        <v>42</v>
      </c>
      <c r="C898" t="s">
        <v>59</v>
      </c>
      <c r="D898" s="24">
        <v>45261</v>
      </c>
      <c r="E898">
        <v>155.94</v>
      </c>
    </row>
    <row r="899" spans="1:5" x14ac:dyDescent="0.35">
      <c r="A899" s="6">
        <v>44893</v>
      </c>
      <c r="B899" t="s">
        <v>42</v>
      </c>
      <c r="C899" t="s">
        <v>59</v>
      </c>
      <c r="D899" s="24">
        <v>44896</v>
      </c>
      <c r="E899">
        <v>143</v>
      </c>
    </row>
    <row r="900" spans="1:5" x14ac:dyDescent="0.35">
      <c r="A900" s="6">
        <v>44893</v>
      </c>
      <c r="B900" t="s">
        <v>42</v>
      </c>
      <c r="C900" t="s">
        <v>59</v>
      </c>
      <c r="D900" s="24">
        <v>44986</v>
      </c>
      <c r="E900">
        <v>215</v>
      </c>
    </row>
    <row r="901" spans="1:5" x14ac:dyDescent="0.35">
      <c r="A901" s="6">
        <v>44893</v>
      </c>
      <c r="B901" t="s">
        <v>42</v>
      </c>
      <c r="C901" t="s">
        <v>59</v>
      </c>
      <c r="D901" s="24">
        <v>45078</v>
      </c>
      <c r="E901">
        <v>246.25</v>
      </c>
    </row>
    <row r="902" spans="1:5" x14ac:dyDescent="0.35">
      <c r="A902" s="6">
        <v>44893</v>
      </c>
      <c r="B902" t="s">
        <v>42</v>
      </c>
      <c r="C902" t="s">
        <v>59</v>
      </c>
      <c r="D902" s="24">
        <v>45170</v>
      </c>
      <c r="E902">
        <v>219.88</v>
      </c>
    </row>
    <row r="903" spans="1:5" x14ac:dyDescent="0.35">
      <c r="A903" s="6">
        <v>44893</v>
      </c>
      <c r="B903" t="s">
        <v>42</v>
      </c>
      <c r="C903" t="s">
        <v>59</v>
      </c>
      <c r="D903" s="24">
        <v>45261</v>
      </c>
      <c r="E903">
        <v>158.77000000000001</v>
      </c>
    </row>
    <row r="904" spans="1:5" x14ac:dyDescent="0.35">
      <c r="A904" s="6">
        <v>44894</v>
      </c>
      <c r="B904" t="s">
        <v>42</v>
      </c>
      <c r="C904" t="s">
        <v>59</v>
      </c>
      <c r="D904" s="24">
        <v>44896</v>
      </c>
      <c r="E904">
        <v>140</v>
      </c>
    </row>
    <row r="905" spans="1:5" x14ac:dyDescent="0.35">
      <c r="A905" s="6">
        <v>44894</v>
      </c>
      <c r="B905" t="s">
        <v>42</v>
      </c>
      <c r="C905" t="s">
        <v>59</v>
      </c>
      <c r="D905" s="24">
        <v>44986</v>
      </c>
      <c r="E905">
        <v>220</v>
      </c>
    </row>
    <row r="906" spans="1:5" x14ac:dyDescent="0.35">
      <c r="A906" s="6">
        <v>44894</v>
      </c>
      <c r="B906" t="s">
        <v>42</v>
      </c>
      <c r="C906" t="s">
        <v>59</v>
      </c>
      <c r="D906" s="24">
        <v>45078</v>
      </c>
      <c r="E906">
        <v>249.17</v>
      </c>
    </row>
    <row r="907" spans="1:5" x14ac:dyDescent="0.35">
      <c r="A907" s="6">
        <v>44894</v>
      </c>
      <c r="B907" t="s">
        <v>42</v>
      </c>
      <c r="C907" t="s">
        <v>59</v>
      </c>
      <c r="D907" s="24">
        <v>45170</v>
      </c>
      <c r="E907">
        <v>222.33</v>
      </c>
    </row>
    <row r="908" spans="1:5" x14ac:dyDescent="0.35">
      <c r="A908" s="6">
        <v>44894</v>
      </c>
      <c r="B908" t="s">
        <v>42</v>
      </c>
      <c r="C908" t="s">
        <v>59</v>
      </c>
      <c r="D908" s="24">
        <v>45261</v>
      </c>
      <c r="E908">
        <v>163</v>
      </c>
    </row>
    <row r="909" spans="1:5" x14ac:dyDescent="0.35">
      <c r="A909" s="6">
        <v>44895</v>
      </c>
      <c r="B909" t="s">
        <v>42</v>
      </c>
      <c r="C909" t="s">
        <v>59</v>
      </c>
      <c r="D909" s="24">
        <v>44896</v>
      </c>
      <c r="E909">
        <v>138.75</v>
      </c>
    </row>
    <row r="910" spans="1:5" x14ac:dyDescent="0.35">
      <c r="A910" s="6">
        <v>44895</v>
      </c>
      <c r="B910" t="s">
        <v>42</v>
      </c>
      <c r="C910" t="s">
        <v>59</v>
      </c>
      <c r="D910" s="24">
        <v>44986</v>
      </c>
      <c r="E910">
        <v>208.01</v>
      </c>
    </row>
    <row r="911" spans="1:5" x14ac:dyDescent="0.35">
      <c r="A911" s="6">
        <v>44895</v>
      </c>
      <c r="B911" t="s">
        <v>42</v>
      </c>
      <c r="C911" t="s">
        <v>59</v>
      </c>
      <c r="D911" s="24">
        <v>45078</v>
      </c>
      <c r="E911">
        <v>241</v>
      </c>
    </row>
    <row r="912" spans="1:5" x14ac:dyDescent="0.35">
      <c r="A912" s="6">
        <v>44895</v>
      </c>
      <c r="B912" t="s">
        <v>42</v>
      </c>
      <c r="C912" t="s">
        <v>59</v>
      </c>
      <c r="D912" s="24">
        <v>45170</v>
      </c>
      <c r="E912">
        <v>216.5</v>
      </c>
    </row>
    <row r="913" spans="1:5" x14ac:dyDescent="0.35">
      <c r="A913" s="6">
        <v>44895</v>
      </c>
      <c r="B913" t="s">
        <v>42</v>
      </c>
      <c r="C913" t="s">
        <v>59</v>
      </c>
      <c r="D913" s="24">
        <v>45261</v>
      </c>
      <c r="E913">
        <v>156</v>
      </c>
    </row>
    <row r="914" spans="1:5" x14ac:dyDescent="0.35">
      <c r="A914" s="6">
        <v>44896</v>
      </c>
      <c r="B914" t="s">
        <v>42</v>
      </c>
      <c r="C914" t="s">
        <v>59</v>
      </c>
      <c r="D914" s="24">
        <v>44896</v>
      </c>
      <c r="E914">
        <v>138.75</v>
      </c>
    </row>
    <row r="915" spans="1:5" x14ac:dyDescent="0.35">
      <c r="A915" s="6">
        <v>44896</v>
      </c>
      <c r="B915" t="s">
        <v>42</v>
      </c>
      <c r="C915" t="s">
        <v>59</v>
      </c>
      <c r="D915" s="24">
        <v>44986</v>
      </c>
      <c r="E915">
        <v>208.01</v>
      </c>
    </row>
    <row r="916" spans="1:5" x14ac:dyDescent="0.35">
      <c r="A916" s="6">
        <v>44896</v>
      </c>
      <c r="B916" t="s">
        <v>42</v>
      </c>
      <c r="C916" t="s">
        <v>59</v>
      </c>
      <c r="D916" s="24">
        <v>45078</v>
      </c>
      <c r="E916">
        <v>241</v>
      </c>
    </row>
    <row r="917" spans="1:5" x14ac:dyDescent="0.35">
      <c r="A917" s="6">
        <v>44896</v>
      </c>
      <c r="B917" t="s">
        <v>42</v>
      </c>
      <c r="C917" t="s">
        <v>59</v>
      </c>
      <c r="D917" s="24">
        <v>45170</v>
      </c>
      <c r="E917">
        <v>216.5</v>
      </c>
    </row>
    <row r="918" spans="1:5" x14ac:dyDescent="0.35">
      <c r="A918" s="6">
        <v>44896</v>
      </c>
      <c r="B918" t="s">
        <v>42</v>
      </c>
      <c r="C918" t="s">
        <v>59</v>
      </c>
      <c r="D918" s="24">
        <v>45261</v>
      </c>
      <c r="E918">
        <v>156</v>
      </c>
    </row>
    <row r="919" spans="1:5" x14ac:dyDescent="0.35">
      <c r="A919" s="6">
        <v>44897</v>
      </c>
      <c r="B919" t="s">
        <v>42</v>
      </c>
      <c r="C919" t="s">
        <v>59</v>
      </c>
      <c r="D919" s="24">
        <v>44896</v>
      </c>
      <c r="E919">
        <v>137</v>
      </c>
    </row>
    <row r="920" spans="1:5" x14ac:dyDescent="0.35">
      <c r="A920" s="6">
        <v>44897</v>
      </c>
      <c r="B920" t="s">
        <v>42</v>
      </c>
      <c r="C920" t="s">
        <v>59</v>
      </c>
      <c r="D920" s="24">
        <v>44986</v>
      </c>
      <c r="E920">
        <v>206.32</v>
      </c>
    </row>
    <row r="921" spans="1:5" x14ac:dyDescent="0.35">
      <c r="A921" s="6">
        <v>44897</v>
      </c>
      <c r="B921" t="s">
        <v>42</v>
      </c>
      <c r="C921" t="s">
        <v>59</v>
      </c>
      <c r="D921" s="24">
        <v>45078</v>
      </c>
      <c r="E921">
        <v>239.03</v>
      </c>
    </row>
    <row r="922" spans="1:5" x14ac:dyDescent="0.35">
      <c r="A922" s="6">
        <v>44897</v>
      </c>
      <c r="B922" t="s">
        <v>42</v>
      </c>
      <c r="C922" t="s">
        <v>59</v>
      </c>
      <c r="D922" s="24">
        <v>45170</v>
      </c>
      <c r="E922">
        <v>213.61</v>
      </c>
    </row>
    <row r="923" spans="1:5" x14ac:dyDescent="0.35">
      <c r="A923" s="6">
        <v>44897</v>
      </c>
      <c r="B923" t="s">
        <v>42</v>
      </c>
      <c r="C923" t="s">
        <v>59</v>
      </c>
      <c r="D923" s="24">
        <v>45261</v>
      </c>
      <c r="E923">
        <v>153.51</v>
      </c>
    </row>
    <row r="924" spans="1:5" x14ac:dyDescent="0.35">
      <c r="A924" s="6">
        <v>44900</v>
      </c>
      <c r="B924" t="s">
        <v>42</v>
      </c>
      <c r="C924" t="s">
        <v>59</v>
      </c>
      <c r="D924" s="24">
        <v>44896</v>
      </c>
      <c r="E924">
        <v>135</v>
      </c>
    </row>
    <row r="925" spans="1:5" x14ac:dyDescent="0.35">
      <c r="A925" s="6">
        <v>44900</v>
      </c>
      <c r="B925" t="s">
        <v>42</v>
      </c>
      <c r="C925" t="s">
        <v>59</v>
      </c>
      <c r="D925" s="24">
        <v>44986</v>
      </c>
      <c r="E925">
        <v>204.73</v>
      </c>
    </row>
    <row r="926" spans="1:5" x14ac:dyDescent="0.35">
      <c r="A926" s="6">
        <v>44900</v>
      </c>
      <c r="B926" t="s">
        <v>42</v>
      </c>
      <c r="C926" t="s">
        <v>59</v>
      </c>
      <c r="D926" s="24">
        <v>45078</v>
      </c>
      <c r="E926">
        <v>236</v>
      </c>
    </row>
    <row r="927" spans="1:5" x14ac:dyDescent="0.35">
      <c r="A927" s="6">
        <v>44900</v>
      </c>
      <c r="B927" t="s">
        <v>42</v>
      </c>
      <c r="C927" t="s">
        <v>59</v>
      </c>
      <c r="D927" s="24">
        <v>45170</v>
      </c>
      <c r="E927">
        <v>209.5</v>
      </c>
    </row>
    <row r="928" spans="1:5" x14ac:dyDescent="0.35">
      <c r="A928" s="6">
        <v>44900</v>
      </c>
      <c r="B928" t="s">
        <v>42</v>
      </c>
      <c r="C928" t="s">
        <v>59</v>
      </c>
      <c r="D928" s="24">
        <v>45261</v>
      </c>
      <c r="E928">
        <v>152</v>
      </c>
    </row>
    <row r="929" spans="1:5" x14ac:dyDescent="0.35">
      <c r="A929" s="6">
        <v>44901</v>
      </c>
      <c r="B929" t="s">
        <v>42</v>
      </c>
      <c r="C929" t="s">
        <v>59</v>
      </c>
      <c r="D929" s="24">
        <v>44896</v>
      </c>
      <c r="E929">
        <v>132</v>
      </c>
    </row>
    <row r="930" spans="1:5" x14ac:dyDescent="0.35">
      <c r="A930" s="6">
        <v>44901</v>
      </c>
      <c r="B930" t="s">
        <v>42</v>
      </c>
      <c r="C930" t="s">
        <v>59</v>
      </c>
      <c r="D930" s="24">
        <v>44986</v>
      </c>
      <c r="E930">
        <v>203.75</v>
      </c>
    </row>
    <row r="931" spans="1:5" x14ac:dyDescent="0.35">
      <c r="A931" s="6">
        <v>44901</v>
      </c>
      <c r="B931" t="s">
        <v>42</v>
      </c>
      <c r="C931" t="s">
        <v>59</v>
      </c>
      <c r="D931" s="24">
        <v>45078</v>
      </c>
      <c r="E931">
        <v>230</v>
      </c>
    </row>
    <row r="932" spans="1:5" x14ac:dyDescent="0.35">
      <c r="A932" s="6">
        <v>44901</v>
      </c>
      <c r="B932" t="s">
        <v>42</v>
      </c>
      <c r="C932" t="s">
        <v>59</v>
      </c>
      <c r="D932" s="24">
        <v>45170</v>
      </c>
      <c r="E932">
        <v>203</v>
      </c>
    </row>
    <row r="933" spans="1:5" x14ac:dyDescent="0.35">
      <c r="A933" s="6">
        <v>44901</v>
      </c>
      <c r="B933" t="s">
        <v>42</v>
      </c>
      <c r="C933" t="s">
        <v>59</v>
      </c>
      <c r="D933" s="24">
        <v>45261</v>
      </c>
      <c r="E933">
        <v>148.9</v>
      </c>
    </row>
    <row r="934" spans="1:5" x14ac:dyDescent="0.35">
      <c r="A934" s="6">
        <v>44902</v>
      </c>
      <c r="B934" t="s">
        <v>42</v>
      </c>
      <c r="C934" t="s">
        <v>59</v>
      </c>
      <c r="D934" s="24">
        <v>44896</v>
      </c>
      <c r="E934">
        <v>129.5</v>
      </c>
    </row>
    <row r="935" spans="1:5" x14ac:dyDescent="0.35">
      <c r="A935" s="6">
        <v>44902</v>
      </c>
      <c r="B935" t="s">
        <v>42</v>
      </c>
      <c r="C935" t="s">
        <v>59</v>
      </c>
      <c r="D935" s="24">
        <v>44986</v>
      </c>
      <c r="E935">
        <v>191</v>
      </c>
    </row>
    <row r="936" spans="1:5" x14ac:dyDescent="0.35">
      <c r="A936" s="6">
        <v>44902</v>
      </c>
      <c r="B936" t="s">
        <v>42</v>
      </c>
      <c r="C936" t="s">
        <v>59</v>
      </c>
      <c r="D936" s="24">
        <v>45078</v>
      </c>
      <c r="E936">
        <v>206.63</v>
      </c>
    </row>
    <row r="937" spans="1:5" x14ac:dyDescent="0.35">
      <c r="A937" s="6">
        <v>44902</v>
      </c>
      <c r="B937" t="s">
        <v>42</v>
      </c>
      <c r="C937" t="s">
        <v>59</v>
      </c>
      <c r="D937" s="24">
        <v>45170</v>
      </c>
      <c r="E937">
        <v>185</v>
      </c>
    </row>
    <row r="938" spans="1:5" x14ac:dyDescent="0.35">
      <c r="A938" s="6">
        <v>44902</v>
      </c>
      <c r="B938" t="s">
        <v>42</v>
      </c>
      <c r="C938" t="s">
        <v>59</v>
      </c>
      <c r="D938" s="24">
        <v>45261</v>
      </c>
      <c r="E938">
        <v>136</v>
      </c>
    </row>
    <row r="939" spans="1:5" x14ac:dyDescent="0.35">
      <c r="A939" s="6">
        <v>44903</v>
      </c>
      <c r="B939" t="s">
        <v>42</v>
      </c>
      <c r="C939" t="s">
        <v>59</v>
      </c>
      <c r="D939" s="24">
        <v>44896</v>
      </c>
      <c r="E939">
        <v>128</v>
      </c>
    </row>
    <row r="940" spans="1:5" x14ac:dyDescent="0.35">
      <c r="A940" s="6">
        <v>44903</v>
      </c>
      <c r="B940" t="s">
        <v>42</v>
      </c>
      <c r="C940" t="s">
        <v>59</v>
      </c>
      <c r="D940" s="24">
        <v>44986</v>
      </c>
      <c r="E940">
        <v>176</v>
      </c>
    </row>
    <row r="941" spans="1:5" x14ac:dyDescent="0.35">
      <c r="A941" s="6">
        <v>44903</v>
      </c>
      <c r="B941" t="s">
        <v>42</v>
      </c>
      <c r="C941" t="s">
        <v>59</v>
      </c>
      <c r="D941" s="24">
        <v>45078</v>
      </c>
      <c r="E941">
        <v>198</v>
      </c>
    </row>
    <row r="942" spans="1:5" x14ac:dyDescent="0.35">
      <c r="A942" s="6">
        <v>44903</v>
      </c>
      <c r="B942" t="s">
        <v>42</v>
      </c>
      <c r="C942" t="s">
        <v>59</v>
      </c>
      <c r="D942" s="24">
        <v>45170</v>
      </c>
      <c r="E942">
        <v>179.5</v>
      </c>
    </row>
    <row r="943" spans="1:5" x14ac:dyDescent="0.35">
      <c r="A943" s="6">
        <v>44903</v>
      </c>
      <c r="B943" t="s">
        <v>42</v>
      </c>
      <c r="C943" t="s">
        <v>59</v>
      </c>
      <c r="D943" s="24">
        <v>45261</v>
      </c>
      <c r="E943">
        <v>129.80000000000001</v>
      </c>
    </row>
    <row r="944" spans="1:5" x14ac:dyDescent="0.35">
      <c r="A944" s="6">
        <v>44904</v>
      </c>
      <c r="B944" t="s">
        <v>42</v>
      </c>
      <c r="C944" t="s">
        <v>59</v>
      </c>
      <c r="D944" s="24">
        <v>44896</v>
      </c>
      <c r="E944">
        <v>126</v>
      </c>
    </row>
    <row r="945" spans="1:5" x14ac:dyDescent="0.35">
      <c r="A945" s="6">
        <v>44904</v>
      </c>
      <c r="B945" t="s">
        <v>42</v>
      </c>
      <c r="C945" t="s">
        <v>59</v>
      </c>
      <c r="D945" s="24">
        <v>44986</v>
      </c>
      <c r="E945">
        <v>169.55</v>
      </c>
    </row>
    <row r="946" spans="1:5" x14ac:dyDescent="0.35">
      <c r="A946" s="6">
        <v>44904</v>
      </c>
      <c r="B946" t="s">
        <v>42</v>
      </c>
      <c r="C946" t="s">
        <v>59</v>
      </c>
      <c r="D946" s="24">
        <v>45078</v>
      </c>
      <c r="E946">
        <v>186.33</v>
      </c>
    </row>
    <row r="947" spans="1:5" x14ac:dyDescent="0.35">
      <c r="A947" s="6">
        <v>44904</v>
      </c>
      <c r="B947" t="s">
        <v>42</v>
      </c>
      <c r="C947" t="s">
        <v>59</v>
      </c>
      <c r="D947" s="24">
        <v>45170</v>
      </c>
      <c r="E947">
        <v>170</v>
      </c>
    </row>
    <row r="948" spans="1:5" x14ac:dyDescent="0.35">
      <c r="A948" s="6">
        <v>44904</v>
      </c>
      <c r="B948" t="s">
        <v>42</v>
      </c>
      <c r="C948" t="s">
        <v>59</v>
      </c>
      <c r="D948" s="24">
        <v>45261</v>
      </c>
      <c r="E948">
        <v>124.53</v>
      </c>
    </row>
    <row r="949" spans="1:5" x14ac:dyDescent="0.35">
      <c r="A949" s="6">
        <v>44565</v>
      </c>
      <c r="B949" t="s">
        <v>43</v>
      </c>
      <c r="C949" t="s">
        <v>60</v>
      </c>
      <c r="D949" s="24">
        <v>44621</v>
      </c>
      <c r="E949">
        <v>134.1</v>
      </c>
    </row>
    <row r="950" spans="1:5" x14ac:dyDescent="0.35">
      <c r="A950" s="6">
        <v>44565</v>
      </c>
      <c r="B950" t="s">
        <v>43</v>
      </c>
      <c r="C950" t="s">
        <v>60</v>
      </c>
      <c r="D950" s="24">
        <v>44713</v>
      </c>
      <c r="E950">
        <v>83.6</v>
      </c>
    </row>
    <row r="951" spans="1:5" x14ac:dyDescent="0.35">
      <c r="A951" s="6">
        <v>44565</v>
      </c>
      <c r="B951" t="s">
        <v>43</v>
      </c>
      <c r="C951" t="s">
        <v>60</v>
      </c>
      <c r="D951" s="24">
        <v>44805</v>
      </c>
      <c r="E951">
        <v>75.790000000000006</v>
      </c>
    </row>
    <row r="952" spans="1:5" x14ac:dyDescent="0.35">
      <c r="A952" s="6">
        <v>44565</v>
      </c>
      <c r="B952" t="s">
        <v>43</v>
      </c>
      <c r="C952" t="s">
        <v>60</v>
      </c>
      <c r="D952" s="24">
        <v>44896</v>
      </c>
      <c r="E952">
        <v>78.53</v>
      </c>
    </row>
    <row r="953" spans="1:5" x14ac:dyDescent="0.35">
      <c r="A953" s="6">
        <v>44565</v>
      </c>
      <c r="B953" t="s">
        <v>43</v>
      </c>
      <c r="C953" t="s">
        <v>60</v>
      </c>
      <c r="D953" s="24">
        <v>44986</v>
      </c>
      <c r="E953">
        <v>92.25</v>
      </c>
    </row>
    <row r="954" spans="1:5" x14ac:dyDescent="0.35">
      <c r="A954" s="6">
        <v>44565</v>
      </c>
      <c r="B954" t="s">
        <v>43</v>
      </c>
      <c r="C954" t="s">
        <v>60</v>
      </c>
      <c r="D954" s="24">
        <v>45078</v>
      </c>
      <c r="E954">
        <v>66</v>
      </c>
    </row>
    <row r="955" spans="1:5" x14ac:dyDescent="0.35">
      <c r="A955" s="6">
        <v>44565</v>
      </c>
      <c r="B955" t="s">
        <v>43</v>
      </c>
      <c r="C955" t="s">
        <v>60</v>
      </c>
      <c r="D955" s="24">
        <v>45170</v>
      </c>
      <c r="E955">
        <v>64.5</v>
      </c>
    </row>
    <row r="956" spans="1:5" x14ac:dyDescent="0.35">
      <c r="A956" s="6">
        <v>44565</v>
      </c>
      <c r="B956" t="s">
        <v>43</v>
      </c>
      <c r="C956" t="s">
        <v>60</v>
      </c>
      <c r="D956" s="24">
        <v>45261</v>
      </c>
      <c r="E956">
        <v>64.349999999999994</v>
      </c>
    </row>
    <row r="957" spans="1:5" x14ac:dyDescent="0.35">
      <c r="A957" s="6">
        <v>44566</v>
      </c>
      <c r="B957" t="s">
        <v>43</v>
      </c>
      <c r="C957" t="s">
        <v>60</v>
      </c>
      <c r="D957" s="24">
        <v>44621</v>
      </c>
      <c r="E957">
        <v>140</v>
      </c>
    </row>
    <row r="958" spans="1:5" x14ac:dyDescent="0.35">
      <c r="A958" s="6">
        <v>44566</v>
      </c>
      <c r="B958" t="s">
        <v>43</v>
      </c>
      <c r="C958" t="s">
        <v>60</v>
      </c>
      <c r="D958" s="24">
        <v>44713</v>
      </c>
      <c r="E958">
        <v>90</v>
      </c>
    </row>
    <row r="959" spans="1:5" x14ac:dyDescent="0.35">
      <c r="A959" s="6">
        <v>44566</v>
      </c>
      <c r="B959" t="s">
        <v>43</v>
      </c>
      <c r="C959" t="s">
        <v>60</v>
      </c>
      <c r="D959" s="24">
        <v>44805</v>
      </c>
      <c r="E959">
        <v>79.95</v>
      </c>
    </row>
    <row r="960" spans="1:5" x14ac:dyDescent="0.35">
      <c r="A960" s="6">
        <v>44566</v>
      </c>
      <c r="B960" t="s">
        <v>43</v>
      </c>
      <c r="C960" t="s">
        <v>60</v>
      </c>
      <c r="D960" s="24">
        <v>44896</v>
      </c>
      <c r="E960">
        <v>80.569999999999993</v>
      </c>
    </row>
    <row r="961" spans="1:5" x14ac:dyDescent="0.35">
      <c r="A961" s="6">
        <v>44566</v>
      </c>
      <c r="B961" t="s">
        <v>43</v>
      </c>
      <c r="C961" t="s">
        <v>60</v>
      </c>
      <c r="D961" s="24">
        <v>44986</v>
      </c>
      <c r="E961">
        <v>95.66</v>
      </c>
    </row>
    <row r="962" spans="1:5" x14ac:dyDescent="0.35">
      <c r="A962" s="6">
        <v>44566</v>
      </c>
      <c r="B962" t="s">
        <v>43</v>
      </c>
      <c r="C962" t="s">
        <v>60</v>
      </c>
      <c r="D962" s="24">
        <v>45078</v>
      </c>
      <c r="E962">
        <v>68</v>
      </c>
    </row>
    <row r="963" spans="1:5" x14ac:dyDescent="0.35">
      <c r="A963" s="6">
        <v>44566</v>
      </c>
      <c r="B963" t="s">
        <v>43</v>
      </c>
      <c r="C963" t="s">
        <v>60</v>
      </c>
      <c r="D963" s="24">
        <v>45170</v>
      </c>
      <c r="E963">
        <v>66.25</v>
      </c>
    </row>
    <row r="964" spans="1:5" x14ac:dyDescent="0.35">
      <c r="A964" s="6">
        <v>44566</v>
      </c>
      <c r="B964" t="s">
        <v>43</v>
      </c>
      <c r="C964" t="s">
        <v>60</v>
      </c>
      <c r="D964" s="24">
        <v>45261</v>
      </c>
      <c r="E964">
        <v>66.5</v>
      </c>
    </row>
    <row r="965" spans="1:5" x14ac:dyDescent="0.35">
      <c r="A965" s="6">
        <v>44567</v>
      </c>
      <c r="B965" t="s">
        <v>43</v>
      </c>
      <c r="C965" t="s">
        <v>60</v>
      </c>
      <c r="D965" s="24">
        <v>44621</v>
      </c>
      <c r="E965">
        <v>140</v>
      </c>
    </row>
    <row r="966" spans="1:5" x14ac:dyDescent="0.35">
      <c r="A966" s="6">
        <v>44567</v>
      </c>
      <c r="B966" t="s">
        <v>43</v>
      </c>
      <c r="C966" t="s">
        <v>60</v>
      </c>
      <c r="D966" s="24">
        <v>44713</v>
      </c>
      <c r="E966">
        <v>90</v>
      </c>
    </row>
    <row r="967" spans="1:5" x14ac:dyDescent="0.35">
      <c r="A967" s="6">
        <v>44567</v>
      </c>
      <c r="B967" t="s">
        <v>43</v>
      </c>
      <c r="C967" t="s">
        <v>60</v>
      </c>
      <c r="D967" s="24">
        <v>44805</v>
      </c>
      <c r="E967">
        <v>80</v>
      </c>
    </row>
    <row r="968" spans="1:5" x14ac:dyDescent="0.35">
      <c r="A968" s="6">
        <v>44567</v>
      </c>
      <c r="B968" t="s">
        <v>43</v>
      </c>
      <c r="C968" t="s">
        <v>60</v>
      </c>
      <c r="D968" s="24">
        <v>44896</v>
      </c>
      <c r="E968">
        <v>80.25</v>
      </c>
    </row>
    <row r="969" spans="1:5" x14ac:dyDescent="0.35">
      <c r="A969" s="6">
        <v>44567</v>
      </c>
      <c r="B969" t="s">
        <v>43</v>
      </c>
      <c r="C969" t="s">
        <v>60</v>
      </c>
      <c r="D969" s="24">
        <v>44986</v>
      </c>
      <c r="E969">
        <v>96.5</v>
      </c>
    </row>
    <row r="970" spans="1:5" x14ac:dyDescent="0.35">
      <c r="A970" s="6">
        <v>44567</v>
      </c>
      <c r="B970" t="s">
        <v>43</v>
      </c>
      <c r="C970" t="s">
        <v>60</v>
      </c>
      <c r="D970" s="24">
        <v>45078</v>
      </c>
      <c r="E970">
        <v>68.25</v>
      </c>
    </row>
    <row r="971" spans="1:5" x14ac:dyDescent="0.35">
      <c r="A971" s="6">
        <v>44567</v>
      </c>
      <c r="B971" t="s">
        <v>43</v>
      </c>
      <c r="C971" t="s">
        <v>60</v>
      </c>
      <c r="D971" s="24">
        <v>45170</v>
      </c>
      <c r="E971">
        <v>66.33</v>
      </c>
    </row>
    <row r="972" spans="1:5" x14ac:dyDescent="0.35">
      <c r="A972" s="6">
        <v>44567</v>
      </c>
      <c r="B972" t="s">
        <v>43</v>
      </c>
      <c r="C972" t="s">
        <v>60</v>
      </c>
      <c r="D972" s="24">
        <v>45261</v>
      </c>
      <c r="E972">
        <v>67</v>
      </c>
    </row>
    <row r="973" spans="1:5" x14ac:dyDescent="0.35">
      <c r="A973" s="6">
        <v>44568</v>
      </c>
      <c r="B973" t="s">
        <v>43</v>
      </c>
      <c r="C973" t="s">
        <v>60</v>
      </c>
      <c r="D973" s="24">
        <v>44621</v>
      </c>
      <c r="E973">
        <v>140</v>
      </c>
    </row>
    <row r="974" spans="1:5" x14ac:dyDescent="0.35">
      <c r="A974" s="6">
        <v>44568</v>
      </c>
      <c r="B974" t="s">
        <v>43</v>
      </c>
      <c r="C974" t="s">
        <v>60</v>
      </c>
      <c r="D974" s="24">
        <v>44713</v>
      </c>
      <c r="E974">
        <v>92</v>
      </c>
    </row>
    <row r="975" spans="1:5" x14ac:dyDescent="0.35">
      <c r="A975" s="6">
        <v>44568</v>
      </c>
      <c r="B975" t="s">
        <v>43</v>
      </c>
      <c r="C975" t="s">
        <v>60</v>
      </c>
      <c r="D975" s="24">
        <v>44805</v>
      </c>
      <c r="E975">
        <v>81.61</v>
      </c>
    </row>
    <row r="976" spans="1:5" x14ac:dyDescent="0.35">
      <c r="A976" s="6">
        <v>44568</v>
      </c>
      <c r="B976" t="s">
        <v>43</v>
      </c>
      <c r="C976" t="s">
        <v>60</v>
      </c>
      <c r="D976" s="24">
        <v>44896</v>
      </c>
      <c r="E976">
        <v>81.36</v>
      </c>
    </row>
    <row r="977" spans="1:5" x14ac:dyDescent="0.35">
      <c r="A977" s="6">
        <v>44568</v>
      </c>
      <c r="B977" t="s">
        <v>43</v>
      </c>
      <c r="C977" t="s">
        <v>60</v>
      </c>
      <c r="D977" s="24">
        <v>44986</v>
      </c>
      <c r="E977">
        <v>96.83</v>
      </c>
    </row>
    <row r="978" spans="1:5" x14ac:dyDescent="0.35">
      <c r="A978" s="6">
        <v>44568</v>
      </c>
      <c r="B978" t="s">
        <v>43</v>
      </c>
      <c r="C978" t="s">
        <v>60</v>
      </c>
      <c r="D978" s="24">
        <v>45078</v>
      </c>
      <c r="E978">
        <v>68.38</v>
      </c>
    </row>
    <row r="979" spans="1:5" x14ac:dyDescent="0.35">
      <c r="A979" s="6">
        <v>44568</v>
      </c>
      <c r="B979" t="s">
        <v>43</v>
      </c>
      <c r="C979" t="s">
        <v>60</v>
      </c>
      <c r="D979" s="24">
        <v>45170</v>
      </c>
      <c r="E979">
        <v>66.709999999999994</v>
      </c>
    </row>
    <row r="980" spans="1:5" x14ac:dyDescent="0.35">
      <c r="A980" s="6">
        <v>44568</v>
      </c>
      <c r="B980" t="s">
        <v>43</v>
      </c>
      <c r="C980" t="s">
        <v>60</v>
      </c>
      <c r="D980" s="24">
        <v>45261</v>
      </c>
      <c r="E980">
        <v>67.209999999999994</v>
      </c>
    </row>
    <row r="981" spans="1:5" x14ac:dyDescent="0.35">
      <c r="A981" s="6">
        <v>44571</v>
      </c>
      <c r="B981" t="s">
        <v>43</v>
      </c>
      <c r="C981" t="s">
        <v>60</v>
      </c>
      <c r="D981" s="24">
        <v>44621</v>
      </c>
      <c r="E981">
        <v>146.5</v>
      </c>
    </row>
    <row r="982" spans="1:5" x14ac:dyDescent="0.35">
      <c r="A982" s="6">
        <v>44571</v>
      </c>
      <c r="B982" t="s">
        <v>43</v>
      </c>
      <c r="C982" t="s">
        <v>60</v>
      </c>
      <c r="D982" s="24">
        <v>44713</v>
      </c>
      <c r="E982">
        <v>99</v>
      </c>
    </row>
    <row r="983" spans="1:5" x14ac:dyDescent="0.35">
      <c r="A983" s="6">
        <v>44571</v>
      </c>
      <c r="B983" t="s">
        <v>43</v>
      </c>
      <c r="C983" t="s">
        <v>60</v>
      </c>
      <c r="D983" s="24">
        <v>44805</v>
      </c>
      <c r="E983">
        <v>84.3</v>
      </c>
    </row>
    <row r="984" spans="1:5" x14ac:dyDescent="0.35">
      <c r="A984" s="6">
        <v>44571</v>
      </c>
      <c r="B984" t="s">
        <v>43</v>
      </c>
      <c r="C984" t="s">
        <v>60</v>
      </c>
      <c r="D984" s="24">
        <v>44896</v>
      </c>
      <c r="E984">
        <v>82.56</v>
      </c>
    </row>
    <row r="985" spans="1:5" x14ac:dyDescent="0.35">
      <c r="A985" s="6">
        <v>44571</v>
      </c>
      <c r="B985" t="s">
        <v>43</v>
      </c>
      <c r="C985" t="s">
        <v>60</v>
      </c>
      <c r="D985" s="24">
        <v>44986</v>
      </c>
      <c r="E985">
        <v>97.77</v>
      </c>
    </row>
    <row r="986" spans="1:5" x14ac:dyDescent="0.35">
      <c r="A986" s="6">
        <v>44571</v>
      </c>
      <c r="B986" t="s">
        <v>43</v>
      </c>
      <c r="C986" t="s">
        <v>60</v>
      </c>
      <c r="D986" s="24">
        <v>45078</v>
      </c>
      <c r="E986">
        <v>69.53</v>
      </c>
    </row>
    <row r="987" spans="1:5" x14ac:dyDescent="0.35">
      <c r="A987" s="6">
        <v>44571</v>
      </c>
      <c r="B987" t="s">
        <v>43</v>
      </c>
      <c r="C987" t="s">
        <v>60</v>
      </c>
      <c r="D987" s="24">
        <v>45170</v>
      </c>
      <c r="E987">
        <v>67.5</v>
      </c>
    </row>
    <row r="988" spans="1:5" x14ac:dyDescent="0.35">
      <c r="A988" s="6">
        <v>44571</v>
      </c>
      <c r="B988" t="s">
        <v>43</v>
      </c>
      <c r="C988" t="s">
        <v>60</v>
      </c>
      <c r="D988" s="24">
        <v>45261</v>
      </c>
      <c r="E988">
        <v>68</v>
      </c>
    </row>
    <row r="989" spans="1:5" x14ac:dyDescent="0.35">
      <c r="A989" s="6">
        <v>44572</v>
      </c>
      <c r="B989" t="s">
        <v>43</v>
      </c>
      <c r="C989" t="s">
        <v>60</v>
      </c>
      <c r="D989" s="24">
        <v>44621</v>
      </c>
      <c r="E989">
        <v>157</v>
      </c>
    </row>
    <row r="990" spans="1:5" x14ac:dyDescent="0.35">
      <c r="A990" s="6">
        <v>44572</v>
      </c>
      <c r="B990" t="s">
        <v>43</v>
      </c>
      <c r="C990" t="s">
        <v>60</v>
      </c>
      <c r="D990" s="24">
        <v>44713</v>
      </c>
      <c r="E990">
        <v>99.5</v>
      </c>
    </row>
    <row r="991" spans="1:5" x14ac:dyDescent="0.35">
      <c r="A991" s="6">
        <v>44572</v>
      </c>
      <c r="B991" t="s">
        <v>43</v>
      </c>
      <c r="C991" t="s">
        <v>60</v>
      </c>
      <c r="D991" s="24">
        <v>44805</v>
      </c>
      <c r="E991">
        <v>84.5</v>
      </c>
    </row>
    <row r="992" spans="1:5" x14ac:dyDescent="0.35">
      <c r="A992" s="6">
        <v>44572</v>
      </c>
      <c r="B992" t="s">
        <v>43</v>
      </c>
      <c r="C992" t="s">
        <v>60</v>
      </c>
      <c r="D992" s="24">
        <v>44896</v>
      </c>
      <c r="E992">
        <v>82.75</v>
      </c>
    </row>
    <row r="993" spans="1:5" x14ac:dyDescent="0.35">
      <c r="A993" s="6">
        <v>44572</v>
      </c>
      <c r="B993" t="s">
        <v>43</v>
      </c>
      <c r="C993" t="s">
        <v>60</v>
      </c>
      <c r="D993" s="24">
        <v>44986</v>
      </c>
      <c r="E993">
        <v>98.75</v>
      </c>
    </row>
    <row r="994" spans="1:5" x14ac:dyDescent="0.35">
      <c r="A994" s="6">
        <v>44572</v>
      </c>
      <c r="B994" t="s">
        <v>43</v>
      </c>
      <c r="C994" t="s">
        <v>60</v>
      </c>
      <c r="D994" s="24">
        <v>45078</v>
      </c>
      <c r="E994">
        <v>69.5</v>
      </c>
    </row>
    <row r="995" spans="1:5" x14ac:dyDescent="0.35">
      <c r="A995" s="6">
        <v>44572</v>
      </c>
      <c r="B995" t="s">
        <v>43</v>
      </c>
      <c r="C995" t="s">
        <v>60</v>
      </c>
      <c r="D995" s="24">
        <v>45170</v>
      </c>
      <c r="E995">
        <v>67.5</v>
      </c>
    </row>
    <row r="996" spans="1:5" x14ac:dyDescent="0.35">
      <c r="A996" s="6">
        <v>44572</v>
      </c>
      <c r="B996" t="s">
        <v>43</v>
      </c>
      <c r="C996" t="s">
        <v>60</v>
      </c>
      <c r="D996" s="24">
        <v>45261</v>
      </c>
      <c r="E996">
        <v>68.75</v>
      </c>
    </row>
    <row r="997" spans="1:5" x14ac:dyDescent="0.35">
      <c r="A997" s="6">
        <v>44573</v>
      </c>
      <c r="B997" t="s">
        <v>43</v>
      </c>
      <c r="C997" t="s">
        <v>60</v>
      </c>
      <c r="D997" s="24">
        <v>44621</v>
      </c>
      <c r="E997">
        <v>163</v>
      </c>
    </row>
    <row r="998" spans="1:5" x14ac:dyDescent="0.35">
      <c r="A998" s="6">
        <v>44573</v>
      </c>
      <c r="B998" t="s">
        <v>43</v>
      </c>
      <c r="C998" t="s">
        <v>60</v>
      </c>
      <c r="D998" s="24">
        <v>44713</v>
      </c>
      <c r="E998">
        <v>100</v>
      </c>
    </row>
    <row r="999" spans="1:5" x14ac:dyDescent="0.35">
      <c r="A999" s="6">
        <v>44573</v>
      </c>
      <c r="B999" t="s">
        <v>43</v>
      </c>
      <c r="C999" t="s">
        <v>60</v>
      </c>
      <c r="D999" s="24">
        <v>44805</v>
      </c>
      <c r="E999">
        <v>85</v>
      </c>
    </row>
    <row r="1000" spans="1:5" x14ac:dyDescent="0.35">
      <c r="A1000" s="6">
        <v>44573</v>
      </c>
      <c r="B1000" t="s">
        <v>43</v>
      </c>
      <c r="C1000" t="s">
        <v>60</v>
      </c>
      <c r="D1000" s="24">
        <v>44896</v>
      </c>
      <c r="E1000">
        <v>83</v>
      </c>
    </row>
    <row r="1001" spans="1:5" x14ac:dyDescent="0.35">
      <c r="A1001" s="6">
        <v>44573</v>
      </c>
      <c r="B1001" t="s">
        <v>43</v>
      </c>
      <c r="C1001" t="s">
        <v>60</v>
      </c>
      <c r="D1001" s="24">
        <v>44986</v>
      </c>
      <c r="E1001">
        <v>99.25</v>
      </c>
    </row>
    <row r="1002" spans="1:5" x14ac:dyDescent="0.35">
      <c r="A1002" s="6">
        <v>44573</v>
      </c>
      <c r="B1002" t="s">
        <v>43</v>
      </c>
      <c r="C1002" t="s">
        <v>60</v>
      </c>
      <c r="D1002" s="24">
        <v>45078</v>
      </c>
      <c r="E1002">
        <v>70</v>
      </c>
    </row>
    <row r="1003" spans="1:5" x14ac:dyDescent="0.35">
      <c r="A1003" s="6">
        <v>44573</v>
      </c>
      <c r="B1003" t="s">
        <v>43</v>
      </c>
      <c r="C1003" t="s">
        <v>60</v>
      </c>
      <c r="D1003" s="24">
        <v>45170</v>
      </c>
      <c r="E1003">
        <v>68.42</v>
      </c>
    </row>
    <row r="1004" spans="1:5" x14ac:dyDescent="0.35">
      <c r="A1004" s="6">
        <v>44573</v>
      </c>
      <c r="B1004" t="s">
        <v>43</v>
      </c>
      <c r="C1004" t="s">
        <v>60</v>
      </c>
      <c r="D1004" s="24">
        <v>45261</v>
      </c>
      <c r="E1004">
        <v>69.22</v>
      </c>
    </row>
    <row r="1005" spans="1:5" x14ac:dyDescent="0.35">
      <c r="A1005" s="6">
        <v>44574</v>
      </c>
      <c r="B1005" t="s">
        <v>43</v>
      </c>
      <c r="C1005" t="s">
        <v>60</v>
      </c>
      <c r="D1005" s="24">
        <v>44621</v>
      </c>
      <c r="E1005">
        <v>155.74</v>
      </c>
    </row>
    <row r="1006" spans="1:5" x14ac:dyDescent="0.35">
      <c r="A1006" s="6">
        <v>44574</v>
      </c>
      <c r="B1006" t="s">
        <v>43</v>
      </c>
      <c r="C1006" t="s">
        <v>60</v>
      </c>
      <c r="D1006" s="24">
        <v>44713</v>
      </c>
      <c r="E1006">
        <v>97.5</v>
      </c>
    </row>
    <row r="1007" spans="1:5" x14ac:dyDescent="0.35">
      <c r="A1007" s="6">
        <v>44574</v>
      </c>
      <c r="B1007" t="s">
        <v>43</v>
      </c>
      <c r="C1007" t="s">
        <v>60</v>
      </c>
      <c r="D1007" s="24">
        <v>44805</v>
      </c>
      <c r="E1007">
        <v>83.5</v>
      </c>
    </row>
    <row r="1008" spans="1:5" x14ac:dyDescent="0.35">
      <c r="A1008" s="6">
        <v>44574</v>
      </c>
      <c r="B1008" t="s">
        <v>43</v>
      </c>
      <c r="C1008" t="s">
        <v>60</v>
      </c>
      <c r="D1008" s="24">
        <v>44896</v>
      </c>
      <c r="E1008">
        <v>82.24</v>
      </c>
    </row>
    <row r="1009" spans="1:5" x14ac:dyDescent="0.35">
      <c r="A1009" s="6">
        <v>44574</v>
      </c>
      <c r="B1009" t="s">
        <v>43</v>
      </c>
      <c r="C1009" t="s">
        <v>60</v>
      </c>
      <c r="D1009" s="24">
        <v>44986</v>
      </c>
      <c r="E1009">
        <v>97.8</v>
      </c>
    </row>
    <row r="1010" spans="1:5" x14ac:dyDescent="0.35">
      <c r="A1010" s="6">
        <v>44574</v>
      </c>
      <c r="B1010" t="s">
        <v>43</v>
      </c>
      <c r="C1010" t="s">
        <v>60</v>
      </c>
      <c r="D1010" s="24">
        <v>45078</v>
      </c>
      <c r="E1010">
        <v>69.25</v>
      </c>
    </row>
    <row r="1011" spans="1:5" x14ac:dyDescent="0.35">
      <c r="A1011" s="6">
        <v>44574</v>
      </c>
      <c r="B1011" t="s">
        <v>43</v>
      </c>
      <c r="C1011" t="s">
        <v>60</v>
      </c>
      <c r="D1011" s="24">
        <v>45170</v>
      </c>
      <c r="E1011">
        <v>67.8</v>
      </c>
    </row>
    <row r="1012" spans="1:5" x14ac:dyDescent="0.35">
      <c r="A1012" s="6">
        <v>44574</v>
      </c>
      <c r="B1012" t="s">
        <v>43</v>
      </c>
      <c r="C1012" t="s">
        <v>60</v>
      </c>
      <c r="D1012" s="24">
        <v>45261</v>
      </c>
      <c r="E1012">
        <v>68.75</v>
      </c>
    </row>
    <row r="1013" spans="1:5" x14ac:dyDescent="0.35">
      <c r="A1013" s="6">
        <v>44575</v>
      </c>
      <c r="B1013" t="s">
        <v>43</v>
      </c>
      <c r="C1013" t="s">
        <v>60</v>
      </c>
      <c r="D1013" s="24">
        <v>44621</v>
      </c>
      <c r="E1013">
        <v>142</v>
      </c>
    </row>
    <row r="1014" spans="1:5" x14ac:dyDescent="0.35">
      <c r="A1014" s="6">
        <v>44575</v>
      </c>
      <c r="B1014" t="s">
        <v>43</v>
      </c>
      <c r="C1014" t="s">
        <v>60</v>
      </c>
      <c r="D1014" s="24">
        <v>44713</v>
      </c>
      <c r="E1014">
        <v>92</v>
      </c>
    </row>
    <row r="1015" spans="1:5" x14ac:dyDescent="0.35">
      <c r="A1015" s="6">
        <v>44575</v>
      </c>
      <c r="B1015" t="s">
        <v>43</v>
      </c>
      <c r="C1015" t="s">
        <v>60</v>
      </c>
      <c r="D1015" s="24">
        <v>44805</v>
      </c>
      <c r="E1015">
        <v>81</v>
      </c>
    </row>
    <row r="1016" spans="1:5" x14ac:dyDescent="0.35">
      <c r="A1016" s="6">
        <v>44575</v>
      </c>
      <c r="B1016" t="s">
        <v>43</v>
      </c>
      <c r="C1016" t="s">
        <v>60</v>
      </c>
      <c r="D1016" s="24">
        <v>44896</v>
      </c>
      <c r="E1016">
        <v>81</v>
      </c>
    </row>
    <row r="1017" spans="1:5" x14ac:dyDescent="0.35">
      <c r="A1017" s="6">
        <v>44575</v>
      </c>
      <c r="B1017" t="s">
        <v>43</v>
      </c>
      <c r="C1017" t="s">
        <v>60</v>
      </c>
      <c r="D1017" s="24">
        <v>44986</v>
      </c>
      <c r="E1017">
        <v>96</v>
      </c>
    </row>
    <row r="1018" spans="1:5" x14ac:dyDescent="0.35">
      <c r="A1018" s="6">
        <v>44575</v>
      </c>
      <c r="B1018" t="s">
        <v>43</v>
      </c>
      <c r="C1018" t="s">
        <v>60</v>
      </c>
      <c r="D1018" s="24">
        <v>45078</v>
      </c>
      <c r="E1018">
        <v>68.52</v>
      </c>
    </row>
    <row r="1019" spans="1:5" x14ac:dyDescent="0.35">
      <c r="A1019" s="6">
        <v>44575</v>
      </c>
      <c r="B1019" t="s">
        <v>43</v>
      </c>
      <c r="C1019" t="s">
        <v>60</v>
      </c>
      <c r="D1019" s="24">
        <v>45170</v>
      </c>
      <c r="E1019">
        <v>67.16</v>
      </c>
    </row>
    <row r="1020" spans="1:5" x14ac:dyDescent="0.35">
      <c r="A1020" s="6">
        <v>44575</v>
      </c>
      <c r="B1020" t="s">
        <v>43</v>
      </c>
      <c r="C1020" t="s">
        <v>60</v>
      </c>
      <c r="D1020" s="24">
        <v>45261</v>
      </c>
      <c r="E1020">
        <v>68.11</v>
      </c>
    </row>
    <row r="1021" spans="1:5" x14ac:dyDescent="0.35">
      <c r="A1021" s="6">
        <v>44578</v>
      </c>
      <c r="B1021" t="s">
        <v>43</v>
      </c>
      <c r="C1021" t="s">
        <v>60</v>
      </c>
      <c r="D1021" s="24">
        <v>44621</v>
      </c>
      <c r="E1021">
        <v>139.75</v>
      </c>
    </row>
    <row r="1022" spans="1:5" x14ac:dyDescent="0.35">
      <c r="A1022" s="6">
        <v>44578</v>
      </c>
      <c r="B1022" t="s">
        <v>43</v>
      </c>
      <c r="C1022" t="s">
        <v>60</v>
      </c>
      <c r="D1022" s="24">
        <v>44713</v>
      </c>
      <c r="E1022">
        <v>89.5</v>
      </c>
    </row>
    <row r="1023" spans="1:5" x14ac:dyDescent="0.35">
      <c r="A1023" s="6">
        <v>44578</v>
      </c>
      <c r="B1023" t="s">
        <v>43</v>
      </c>
      <c r="C1023" t="s">
        <v>60</v>
      </c>
      <c r="D1023" s="24">
        <v>44805</v>
      </c>
      <c r="E1023">
        <v>79</v>
      </c>
    </row>
    <row r="1024" spans="1:5" x14ac:dyDescent="0.35">
      <c r="A1024" s="6">
        <v>44578</v>
      </c>
      <c r="B1024" t="s">
        <v>43</v>
      </c>
      <c r="C1024" t="s">
        <v>60</v>
      </c>
      <c r="D1024" s="24">
        <v>44896</v>
      </c>
      <c r="E1024">
        <v>79</v>
      </c>
    </row>
    <row r="1025" spans="1:5" x14ac:dyDescent="0.35">
      <c r="A1025" s="6">
        <v>44578</v>
      </c>
      <c r="B1025" t="s">
        <v>43</v>
      </c>
      <c r="C1025" t="s">
        <v>60</v>
      </c>
      <c r="D1025" s="24">
        <v>44986</v>
      </c>
      <c r="E1025">
        <v>95</v>
      </c>
    </row>
    <row r="1026" spans="1:5" x14ac:dyDescent="0.35">
      <c r="A1026" s="6">
        <v>44578</v>
      </c>
      <c r="B1026" t="s">
        <v>43</v>
      </c>
      <c r="C1026" t="s">
        <v>60</v>
      </c>
      <c r="D1026" s="24">
        <v>45078</v>
      </c>
      <c r="E1026">
        <v>68.52</v>
      </c>
    </row>
    <row r="1027" spans="1:5" x14ac:dyDescent="0.35">
      <c r="A1027" s="6">
        <v>44578</v>
      </c>
      <c r="B1027" t="s">
        <v>43</v>
      </c>
      <c r="C1027" t="s">
        <v>60</v>
      </c>
      <c r="D1027" s="24">
        <v>45170</v>
      </c>
      <c r="E1027">
        <v>66.25</v>
      </c>
    </row>
    <row r="1028" spans="1:5" x14ac:dyDescent="0.35">
      <c r="A1028" s="6">
        <v>44578</v>
      </c>
      <c r="B1028" t="s">
        <v>43</v>
      </c>
      <c r="C1028" t="s">
        <v>60</v>
      </c>
      <c r="D1028" s="24">
        <v>45261</v>
      </c>
      <c r="E1028">
        <v>67</v>
      </c>
    </row>
    <row r="1029" spans="1:5" x14ac:dyDescent="0.35">
      <c r="A1029" s="6">
        <v>44579</v>
      </c>
      <c r="B1029" t="s">
        <v>43</v>
      </c>
      <c r="C1029" t="s">
        <v>60</v>
      </c>
      <c r="D1029" s="24">
        <v>44621</v>
      </c>
      <c r="E1029">
        <v>133</v>
      </c>
    </row>
    <row r="1030" spans="1:5" x14ac:dyDescent="0.35">
      <c r="A1030" s="6">
        <v>44579</v>
      </c>
      <c r="B1030" t="s">
        <v>43</v>
      </c>
      <c r="C1030" t="s">
        <v>60</v>
      </c>
      <c r="D1030" s="24">
        <v>44713</v>
      </c>
      <c r="E1030">
        <v>90</v>
      </c>
    </row>
    <row r="1031" spans="1:5" x14ac:dyDescent="0.35">
      <c r="A1031" s="6">
        <v>44579</v>
      </c>
      <c r="B1031" t="s">
        <v>43</v>
      </c>
      <c r="C1031" t="s">
        <v>60</v>
      </c>
      <c r="D1031" s="24">
        <v>44805</v>
      </c>
      <c r="E1031">
        <v>78.400000000000006</v>
      </c>
    </row>
    <row r="1032" spans="1:5" x14ac:dyDescent="0.35">
      <c r="A1032" s="6">
        <v>44579</v>
      </c>
      <c r="B1032" t="s">
        <v>43</v>
      </c>
      <c r="C1032" t="s">
        <v>60</v>
      </c>
      <c r="D1032" s="24">
        <v>44896</v>
      </c>
      <c r="E1032">
        <v>78.2</v>
      </c>
    </row>
    <row r="1033" spans="1:5" x14ac:dyDescent="0.35">
      <c r="A1033" s="6">
        <v>44579</v>
      </c>
      <c r="B1033" t="s">
        <v>43</v>
      </c>
      <c r="C1033" t="s">
        <v>60</v>
      </c>
      <c r="D1033" s="24">
        <v>44986</v>
      </c>
      <c r="E1033">
        <v>92</v>
      </c>
    </row>
    <row r="1034" spans="1:5" x14ac:dyDescent="0.35">
      <c r="A1034" s="6">
        <v>44579</v>
      </c>
      <c r="B1034" t="s">
        <v>43</v>
      </c>
      <c r="C1034" t="s">
        <v>60</v>
      </c>
      <c r="D1034" s="24">
        <v>45078</v>
      </c>
      <c r="E1034">
        <v>68</v>
      </c>
    </row>
    <row r="1035" spans="1:5" x14ac:dyDescent="0.35">
      <c r="A1035" s="6">
        <v>44579</v>
      </c>
      <c r="B1035" t="s">
        <v>43</v>
      </c>
      <c r="C1035" t="s">
        <v>60</v>
      </c>
      <c r="D1035" s="24">
        <v>45170</v>
      </c>
      <c r="E1035">
        <v>65.75</v>
      </c>
    </row>
    <row r="1036" spans="1:5" x14ac:dyDescent="0.35">
      <c r="A1036" s="6">
        <v>44579</v>
      </c>
      <c r="B1036" t="s">
        <v>43</v>
      </c>
      <c r="C1036" t="s">
        <v>60</v>
      </c>
      <c r="D1036" s="24">
        <v>45261</v>
      </c>
      <c r="E1036">
        <v>67</v>
      </c>
    </row>
    <row r="1037" spans="1:5" x14ac:dyDescent="0.35">
      <c r="A1037" s="6">
        <v>44580</v>
      </c>
      <c r="B1037" t="s">
        <v>43</v>
      </c>
      <c r="C1037" t="s">
        <v>60</v>
      </c>
      <c r="D1037" s="24">
        <v>44621</v>
      </c>
      <c r="E1037">
        <v>126.5</v>
      </c>
    </row>
    <row r="1038" spans="1:5" x14ac:dyDescent="0.35">
      <c r="A1038" s="6">
        <v>44580</v>
      </c>
      <c r="B1038" t="s">
        <v>43</v>
      </c>
      <c r="C1038" t="s">
        <v>60</v>
      </c>
      <c r="D1038" s="24">
        <v>44713</v>
      </c>
      <c r="E1038">
        <v>88.5</v>
      </c>
    </row>
    <row r="1039" spans="1:5" x14ac:dyDescent="0.35">
      <c r="A1039" s="6">
        <v>44580</v>
      </c>
      <c r="B1039" t="s">
        <v>43</v>
      </c>
      <c r="C1039" t="s">
        <v>60</v>
      </c>
      <c r="D1039" s="24">
        <v>44805</v>
      </c>
      <c r="E1039">
        <v>76.5</v>
      </c>
    </row>
    <row r="1040" spans="1:5" x14ac:dyDescent="0.35">
      <c r="A1040" s="6">
        <v>44580</v>
      </c>
      <c r="B1040" t="s">
        <v>43</v>
      </c>
      <c r="C1040" t="s">
        <v>60</v>
      </c>
      <c r="D1040" s="24">
        <v>44896</v>
      </c>
      <c r="E1040">
        <v>76.75</v>
      </c>
    </row>
    <row r="1041" spans="1:5" x14ac:dyDescent="0.35">
      <c r="A1041" s="6">
        <v>44580</v>
      </c>
      <c r="B1041" t="s">
        <v>43</v>
      </c>
      <c r="C1041" t="s">
        <v>60</v>
      </c>
      <c r="D1041" s="24">
        <v>44986</v>
      </c>
      <c r="E1041">
        <v>88.1</v>
      </c>
    </row>
    <row r="1042" spans="1:5" x14ac:dyDescent="0.35">
      <c r="A1042" s="6">
        <v>44580</v>
      </c>
      <c r="B1042" t="s">
        <v>43</v>
      </c>
      <c r="C1042" t="s">
        <v>60</v>
      </c>
      <c r="D1042" s="24">
        <v>45078</v>
      </c>
      <c r="E1042">
        <v>66.25</v>
      </c>
    </row>
    <row r="1043" spans="1:5" x14ac:dyDescent="0.35">
      <c r="A1043" s="6">
        <v>44580</v>
      </c>
      <c r="B1043" t="s">
        <v>43</v>
      </c>
      <c r="C1043" t="s">
        <v>60</v>
      </c>
      <c r="D1043" s="24">
        <v>45170</v>
      </c>
      <c r="E1043">
        <v>65.349999999999994</v>
      </c>
    </row>
    <row r="1044" spans="1:5" x14ac:dyDescent="0.35">
      <c r="A1044" s="6">
        <v>44580</v>
      </c>
      <c r="B1044" t="s">
        <v>43</v>
      </c>
      <c r="C1044" t="s">
        <v>60</v>
      </c>
      <c r="D1044" s="24">
        <v>45261</v>
      </c>
      <c r="E1044">
        <v>66.22</v>
      </c>
    </row>
    <row r="1045" spans="1:5" x14ac:dyDescent="0.35">
      <c r="A1045" s="6">
        <v>44581</v>
      </c>
      <c r="B1045" t="s">
        <v>43</v>
      </c>
      <c r="C1045" t="s">
        <v>60</v>
      </c>
      <c r="D1045" s="24">
        <v>44621</v>
      </c>
      <c r="E1045">
        <v>125.5</v>
      </c>
    </row>
    <row r="1046" spans="1:5" x14ac:dyDescent="0.35">
      <c r="A1046" s="6">
        <v>44581</v>
      </c>
      <c r="B1046" t="s">
        <v>43</v>
      </c>
      <c r="C1046" t="s">
        <v>60</v>
      </c>
      <c r="D1046" s="24">
        <v>44713</v>
      </c>
      <c r="E1046">
        <v>90</v>
      </c>
    </row>
    <row r="1047" spans="1:5" x14ac:dyDescent="0.35">
      <c r="A1047" s="6">
        <v>44581</v>
      </c>
      <c r="B1047" t="s">
        <v>43</v>
      </c>
      <c r="C1047" t="s">
        <v>60</v>
      </c>
      <c r="D1047" s="24">
        <v>44805</v>
      </c>
      <c r="E1047">
        <v>77.5</v>
      </c>
    </row>
    <row r="1048" spans="1:5" x14ac:dyDescent="0.35">
      <c r="A1048" s="6">
        <v>44581</v>
      </c>
      <c r="B1048" t="s">
        <v>43</v>
      </c>
      <c r="C1048" t="s">
        <v>60</v>
      </c>
      <c r="D1048" s="24">
        <v>44896</v>
      </c>
      <c r="E1048">
        <v>78</v>
      </c>
    </row>
    <row r="1049" spans="1:5" x14ac:dyDescent="0.35">
      <c r="A1049" s="6">
        <v>44581</v>
      </c>
      <c r="B1049" t="s">
        <v>43</v>
      </c>
      <c r="C1049" t="s">
        <v>60</v>
      </c>
      <c r="D1049" s="24">
        <v>44986</v>
      </c>
      <c r="E1049">
        <v>90.25</v>
      </c>
    </row>
    <row r="1050" spans="1:5" x14ac:dyDescent="0.35">
      <c r="A1050" s="6">
        <v>44581</v>
      </c>
      <c r="B1050" t="s">
        <v>43</v>
      </c>
      <c r="C1050" t="s">
        <v>60</v>
      </c>
      <c r="D1050" s="24">
        <v>45078</v>
      </c>
      <c r="E1050">
        <v>67.27</v>
      </c>
    </row>
    <row r="1051" spans="1:5" x14ac:dyDescent="0.35">
      <c r="A1051" s="6">
        <v>44581</v>
      </c>
      <c r="B1051" t="s">
        <v>43</v>
      </c>
      <c r="C1051" t="s">
        <v>60</v>
      </c>
      <c r="D1051" s="24">
        <v>45170</v>
      </c>
      <c r="E1051">
        <v>65.7</v>
      </c>
    </row>
    <row r="1052" spans="1:5" x14ac:dyDescent="0.35">
      <c r="A1052" s="6">
        <v>44581</v>
      </c>
      <c r="B1052" t="s">
        <v>43</v>
      </c>
      <c r="C1052" t="s">
        <v>60</v>
      </c>
      <c r="D1052" s="24">
        <v>45261</v>
      </c>
      <c r="E1052">
        <v>67</v>
      </c>
    </row>
    <row r="1053" spans="1:5" x14ac:dyDescent="0.35">
      <c r="A1053" s="6">
        <v>44582</v>
      </c>
      <c r="B1053" t="s">
        <v>43</v>
      </c>
      <c r="C1053" t="s">
        <v>60</v>
      </c>
      <c r="D1053" s="24">
        <v>44621</v>
      </c>
      <c r="E1053">
        <v>156</v>
      </c>
    </row>
    <row r="1054" spans="1:5" x14ac:dyDescent="0.35">
      <c r="A1054" s="6">
        <v>44582</v>
      </c>
      <c r="B1054" t="s">
        <v>43</v>
      </c>
      <c r="C1054" t="s">
        <v>60</v>
      </c>
      <c r="D1054" s="24">
        <v>44713</v>
      </c>
      <c r="E1054">
        <v>96.5</v>
      </c>
    </row>
    <row r="1055" spans="1:5" x14ac:dyDescent="0.35">
      <c r="A1055" s="6">
        <v>44582</v>
      </c>
      <c r="B1055" t="s">
        <v>43</v>
      </c>
      <c r="C1055" t="s">
        <v>60</v>
      </c>
      <c r="D1055" s="24">
        <v>44805</v>
      </c>
      <c r="E1055">
        <v>81.5</v>
      </c>
    </row>
    <row r="1056" spans="1:5" x14ac:dyDescent="0.35">
      <c r="A1056" s="6">
        <v>44582</v>
      </c>
      <c r="B1056" t="s">
        <v>43</v>
      </c>
      <c r="C1056" t="s">
        <v>60</v>
      </c>
      <c r="D1056" s="24">
        <v>44896</v>
      </c>
      <c r="E1056">
        <v>81.75</v>
      </c>
    </row>
    <row r="1057" spans="1:5" x14ac:dyDescent="0.35">
      <c r="A1057" s="6">
        <v>44582</v>
      </c>
      <c r="B1057" t="s">
        <v>43</v>
      </c>
      <c r="C1057" t="s">
        <v>60</v>
      </c>
      <c r="D1057" s="24">
        <v>44986</v>
      </c>
      <c r="E1057">
        <v>96.5</v>
      </c>
    </row>
    <row r="1058" spans="1:5" x14ac:dyDescent="0.35">
      <c r="A1058" s="6">
        <v>44582</v>
      </c>
      <c r="B1058" t="s">
        <v>43</v>
      </c>
      <c r="C1058" t="s">
        <v>60</v>
      </c>
      <c r="D1058" s="24">
        <v>45078</v>
      </c>
      <c r="E1058">
        <v>70</v>
      </c>
    </row>
    <row r="1059" spans="1:5" x14ac:dyDescent="0.35">
      <c r="A1059" s="6">
        <v>44582</v>
      </c>
      <c r="B1059" t="s">
        <v>43</v>
      </c>
      <c r="C1059" t="s">
        <v>60</v>
      </c>
      <c r="D1059" s="24">
        <v>45170</v>
      </c>
      <c r="E1059">
        <v>67.67</v>
      </c>
    </row>
    <row r="1060" spans="1:5" x14ac:dyDescent="0.35">
      <c r="A1060" s="6">
        <v>44582</v>
      </c>
      <c r="B1060" t="s">
        <v>43</v>
      </c>
      <c r="C1060" t="s">
        <v>60</v>
      </c>
      <c r="D1060" s="24">
        <v>45261</v>
      </c>
      <c r="E1060">
        <v>69.42</v>
      </c>
    </row>
    <row r="1061" spans="1:5" x14ac:dyDescent="0.35">
      <c r="A1061" s="6">
        <v>44585</v>
      </c>
      <c r="B1061" t="s">
        <v>43</v>
      </c>
      <c r="C1061" t="s">
        <v>60</v>
      </c>
      <c r="D1061" s="24">
        <v>44621</v>
      </c>
      <c r="E1061">
        <v>154.51</v>
      </c>
    </row>
    <row r="1062" spans="1:5" x14ac:dyDescent="0.35">
      <c r="A1062" s="6">
        <v>44585</v>
      </c>
      <c r="B1062" t="s">
        <v>43</v>
      </c>
      <c r="C1062" t="s">
        <v>60</v>
      </c>
      <c r="D1062" s="24">
        <v>44713</v>
      </c>
      <c r="E1062">
        <v>96.25</v>
      </c>
    </row>
    <row r="1063" spans="1:5" x14ac:dyDescent="0.35">
      <c r="A1063" s="6">
        <v>44585</v>
      </c>
      <c r="B1063" t="s">
        <v>43</v>
      </c>
      <c r="C1063" t="s">
        <v>60</v>
      </c>
      <c r="D1063" s="24">
        <v>44805</v>
      </c>
      <c r="E1063">
        <v>80</v>
      </c>
    </row>
    <row r="1064" spans="1:5" x14ac:dyDescent="0.35">
      <c r="A1064" s="6">
        <v>44585</v>
      </c>
      <c r="B1064" t="s">
        <v>43</v>
      </c>
      <c r="C1064" t="s">
        <v>60</v>
      </c>
      <c r="D1064" s="24">
        <v>44896</v>
      </c>
      <c r="E1064">
        <v>81</v>
      </c>
    </row>
    <row r="1065" spans="1:5" x14ac:dyDescent="0.35">
      <c r="A1065" s="6">
        <v>44585</v>
      </c>
      <c r="B1065" t="s">
        <v>43</v>
      </c>
      <c r="C1065" t="s">
        <v>60</v>
      </c>
      <c r="D1065" s="24">
        <v>44986</v>
      </c>
      <c r="E1065">
        <v>95.25</v>
      </c>
    </row>
    <row r="1066" spans="1:5" x14ac:dyDescent="0.35">
      <c r="A1066" s="6">
        <v>44585</v>
      </c>
      <c r="B1066" t="s">
        <v>43</v>
      </c>
      <c r="C1066" t="s">
        <v>60</v>
      </c>
      <c r="D1066" s="24">
        <v>45078</v>
      </c>
      <c r="E1066">
        <v>70</v>
      </c>
    </row>
    <row r="1067" spans="1:5" x14ac:dyDescent="0.35">
      <c r="A1067" s="6">
        <v>44585</v>
      </c>
      <c r="B1067" t="s">
        <v>43</v>
      </c>
      <c r="C1067" t="s">
        <v>60</v>
      </c>
      <c r="D1067" s="24">
        <v>45170</v>
      </c>
      <c r="E1067">
        <v>67.25</v>
      </c>
    </row>
    <row r="1068" spans="1:5" x14ac:dyDescent="0.35">
      <c r="A1068" s="6">
        <v>44585</v>
      </c>
      <c r="B1068" t="s">
        <v>43</v>
      </c>
      <c r="C1068" t="s">
        <v>60</v>
      </c>
      <c r="D1068" s="24">
        <v>45261</v>
      </c>
      <c r="E1068">
        <v>69</v>
      </c>
    </row>
    <row r="1069" spans="1:5" x14ac:dyDescent="0.35">
      <c r="A1069" s="6">
        <v>44587</v>
      </c>
      <c r="B1069" t="s">
        <v>43</v>
      </c>
      <c r="C1069" t="s">
        <v>60</v>
      </c>
      <c r="D1069" s="24">
        <v>44621</v>
      </c>
      <c r="E1069">
        <v>151.5</v>
      </c>
    </row>
    <row r="1070" spans="1:5" x14ac:dyDescent="0.35">
      <c r="A1070" s="6">
        <v>44587</v>
      </c>
      <c r="B1070" t="s">
        <v>43</v>
      </c>
      <c r="C1070" t="s">
        <v>60</v>
      </c>
      <c r="D1070" s="24">
        <v>44713</v>
      </c>
      <c r="E1070">
        <v>93.58</v>
      </c>
    </row>
    <row r="1071" spans="1:5" x14ac:dyDescent="0.35">
      <c r="A1071" s="6">
        <v>44587</v>
      </c>
      <c r="B1071" t="s">
        <v>43</v>
      </c>
      <c r="C1071" t="s">
        <v>60</v>
      </c>
      <c r="D1071" s="24">
        <v>44805</v>
      </c>
      <c r="E1071">
        <v>79.099999999999994</v>
      </c>
    </row>
    <row r="1072" spans="1:5" x14ac:dyDescent="0.35">
      <c r="A1072" s="6">
        <v>44587</v>
      </c>
      <c r="B1072" t="s">
        <v>43</v>
      </c>
      <c r="C1072" t="s">
        <v>60</v>
      </c>
      <c r="D1072" s="24">
        <v>44896</v>
      </c>
      <c r="E1072">
        <v>80.75</v>
      </c>
    </row>
    <row r="1073" spans="1:5" x14ac:dyDescent="0.35">
      <c r="A1073" s="6">
        <v>44587</v>
      </c>
      <c r="B1073" t="s">
        <v>43</v>
      </c>
      <c r="C1073" t="s">
        <v>60</v>
      </c>
      <c r="D1073" s="24">
        <v>44986</v>
      </c>
      <c r="E1073">
        <v>95.25</v>
      </c>
    </row>
    <row r="1074" spans="1:5" x14ac:dyDescent="0.35">
      <c r="A1074" s="6">
        <v>44587</v>
      </c>
      <c r="B1074" t="s">
        <v>43</v>
      </c>
      <c r="C1074" t="s">
        <v>60</v>
      </c>
      <c r="D1074" s="24">
        <v>45078</v>
      </c>
      <c r="E1074">
        <v>69.650000000000006</v>
      </c>
    </row>
    <row r="1075" spans="1:5" x14ac:dyDescent="0.35">
      <c r="A1075" s="6">
        <v>44587</v>
      </c>
      <c r="B1075" t="s">
        <v>43</v>
      </c>
      <c r="C1075" t="s">
        <v>60</v>
      </c>
      <c r="D1075" s="24">
        <v>45170</v>
      </c>
      <c r="E1075">
        <v>66.75</v>
      </c>
    </row>
    <row r="1076" spans="1:5" x14ac:dyDescent="0.35">
      <c r="A1076" s="6">
        <v>44587</v>
      </c>
      <c r="B1076" t="s">
        <v>43</v>
      </c>
      <c r="C1076" t="s">
        <v>60</v>
      </c>
      <c r="D1076" s="24">
        <v>45261</v>
      </c>
      <c r="E1076">
        <v>67.95</v>
      </c>
    </row>
    <row r="1077" spans="1:5" x14ac:dyDescent="0.35">
      <c r="A1077" s="6">
        <v>44588</v>
      </c>
      <c r="B1077" t="s">
        <v>43</v>
      </c>
      <c r="C1077" t="s">
        <v>60</v>
      </c>
      <c r="D1077" s="24">
        <v>44621</v>
      </c>
      <c r="E1077">
        <v>160</v>
      </c>
    </row>
    <row r="1078" spans="1:5" x14ac:dyDescent="0.35">
      <c r="A1078" s="6">
        <v>44588</v>
      </c>
      <c r="B1078" t="s">
        <v>43</v>
      </c>
      <c r="C1078" t="s">
        <v>60</v>
      </c>
      <c r="D1078" s="24">
        <v>44713</v>
      </c>
      <c r="E1078">
        <v>100</v>
      </c>
    </row>
    <row r="1079" spans="1:5" x14ac:dyDescent="0.35">
      <c r="A1079" s="6">
        <v>44588</v>
      </c>
      <c r="B1079" t="s">
        <v>43</v>
      </c>
      <c r="C1079" t="s">
        <v>60</v>
      </c>
      <c r="D1079" s="24">
        <v>44805</v>
      </c>
      <c r="E1079">
        <v>83</v>
      </c>
    </row>
    <row r="1080" spans="1:5" x14ac:dyDescent="0.35">
      <c r="A1080" s="6">
        <v>44588</v>
      </c>
      <c r="B1080" t="s">
        <v>43</v>
      </c>
      <c r="C1080" t="s">
        <v>60</v>
      </c>
      <c r="D1080" s="24">
        <v>44896</v>
      </c>
      <c r="E1080">
        <v>83.77</v>
      </c>
    </row>
    <row r="1081" spans="1:5" x14ac:dyDescent="0.35">
      <c r="A1081" s="6">
        <v>44588</v>
      </c>
      <c r="B1081" t="s">
        <v>43</v>
      </c>
      <c r="C1081" t="s">
        <v>60</v>
      </c>
      <c r="D1081" s="24">
        <v>44986</v>
      </c>
      <c r="E1081">
        <v>95.92</v>
      </c>
    </row>
    <row r="1082" spans="1:5" x14ac:dyDescent="0.35">
      <c r="A1082" s="6">
        <v>44588</v>
      </c>
      <c r="B1082" t="s">
        <v>43</v>
      </c>
      <c r="C1082" t="s">
        <v>60</v>
      </c>
      <c r="D1082" s="24">
        <v>45078</v>
      </c>
      <c r="E1082">
        <v>70.64</v>
      </c>
    </row>
    <row r="1083" spans="1:5" x14ac:dyDescent="0.35">
      <c r="A1083" s="6">
        <v>44588</v>
      </c>
      <c r="B1083" t="s">
        <v>43</v>
      </c>
      <c r="C1083" t="s">
        <v>60</v>
      </c>
      <c r="D1083" s="24">
        <v>45170</v>
      </c>
      <c r="E1083">
        <v>67.25</v>
      </c>
    </row>
    <row r="1084" spans="1:5" x14ac:dyDescent="0.35">
      <c r="A1084" s="6">
        <v>44588</v>
      </c>
      <c r="B1084" t="s">
        <v>43</v>
      </c>
      <c r="C1084" t="s">
        <v>60</v>
      </c>
      <c r="D1084" s="24">
        <v>45261</v>
      </c>
      <c r="E1084">
        <v>68.3</v>
      </c>
    </row>
    <row r="1085" spans="1:5" x14ac:dyDescent="0.35">
      <c r="A1085" s="6">
        <v>44589</v>
      </c>
      <c r="B1085" t="s">
        <v>43</v>
      </c>
      <c r="C1085" t="s">
        <v>60</v>
      </c>
      <c r="D1085" s="24">
        <v>44621</v>
      </c>
      <c r="E1085">
        <v>162.51</v>
      </c>
    </row>
    <row r="1086" spans="1:5" x14ac:dyDescent="0.35">
      <c r="A1086" s="6">
        <v>44589</v>
      </c>
      <c r="B1086" t="s">
        <v>43</v>
      </c>
      <c r="C1086" t="s">
        <v>60</v>
      </c>
      <c r="D1086" s="24">
        <v>44713</v>
      </c>
      <c r="E1086">
        <v>101.06</v>
      </c>
    </row>
    <row r="1087" spans="1:5" x14ac:dyDescent="0.35">
      <c r="A1087" s="6">
        <v>44589</v>
      </c>
      <c r="B1087" t="s">
        <v>43</v>
      </c>
      <c r="C1087" t="s">
        <v>60</v>
      </c>
      <c r="D1087" s="24">
        <v>44805</v>
      </c>
      <c r="E1087">
        <v>84.75</v>
      </c>
    </row>
    <row r="1088" spans="1:5" x14ac:dyDescent="0.35">
      <c r="A1088" s="6">
        <v>44589</v>
      </c>
      <c r="B1088" t="s">
        <v>43</v>
      </c>
      <c r="C1088" t="s">
        <v>60</v>
      </c>
      <c r="D1088" s="24">
        <v>44896</v>
      </c>
      <c r="E1088">
        <v>84.74</v>
      </c>
    </row>
    <row r="1089" spans="1:5" x14ac:dyDescent="0.35">
      <c r="A1089" s="6">
        <v>44589</v>
      </c>
      <c r="B1089" t="s">
        <v>43</v>
      </c>
      <c r="C1089" t="s">
        <v>60</v>
      </c>
      <c r="D1089" s="24">
        <v>44986</v>
      </c>
      <c r="E1089">
        <v>97.3</v>
      </c>
    </row>
    <row r="1090" spans="1:5" x14ac:dyDescent="0.35">
      <c r="A1090" s="6">
        <v>44589</v>
      </c>
      <c r="B1090" t="s">
        <v>43</v>
      </c>
      <c r="C1090" t="s">
        <v>60</v>
      </c>
      <c r="D1090" s="24">
        <v>45078</v>
      </c>
      <c r="E1090">
        <v>71.25</v>
      </c>
    </row>
    <row r="1091" spans="1:5" x14ac:dyDescent="0.35">
      <c r="A1091" s="6">
        <v>44589</v>
      </c>
      <c r="B1091" t="s">
        <v>43</v>
      </c>
      <c r="C1091" t="s">
        <v>60</v>
      </c>
      <c r="D1091" s="24">
        <v>45170</v>
      </c>
      <c r="E1091">
        <v>67.87</v>
      </c>
    </row>
    <row r="1092" spans="1:5" x14ac:dyDescent="0.35">
      <c r="A1092" s="6">
        <v>44589</v>
      </c>
      <c r="B1092" t="s">
        <v>43</v>
      </c>
      <c r="C1092" t="s">
        <v>60</v>
      </c>
      <c r="D1092" s="24">
        <v>45261</v>
      </c>
      <c r="E1092">
        <v>68.89</v>
      </c>
    </row>
    <row r="1093" spans="1:5" x14ac:dyDescent="0.35">
      <c r="A1093" s="6">
        <v>44592</v>
      </c>
      <c r="B1093" t="s">
        <v>43</v>
      </c>
      <c r="C1093" t="s">
        <v>60</v>
      </c>
      <c r="D1093" s="24">
        <v>44621</v>
      </c>
      <c r="E1093">
        <v>169.99</v>
      </c>
    </row>
    <row r="1094" spans="1:5" x14ac:dyDescent="0.35">
      <c r="A1094" s="6">
        <v>44592</v>
      </c>
      <c r="B1094" t="s">
        <v>43</v>
      </c>
      <c r="C1094" t="s">
        <v>60</v>
      </c>
      <c r="D1094" s="24">
        <v>44713</v>
      </c>
      <c r="E1094">
        <v>101.5</v>
      </c>
    </row>
    <row r="1095" spans="1:5" x14ac:dyDescent="0.35">
      <c r="A1095" s="6">
        <v>44592</v>
      </c>
      <c r="B1095" t="s">
        <v>43</v>
      </c>
      <c r="C1095" t="s">
        <v>60</v>
      </c>
      <c r="D1095" s="24">
        <v>44805</v>
      </c>
      <c r="E1095">
        <v>85.7</v>
      </c>
    </row>
    <row r="1096" spans="1:5" x14ac:dyDescent="0.35">
      <c r="A1096" s="6">
        <v>44592</v>
      </c>
      <c r="B1096" t="s">
        <v>43</v>
      </c>
      <c r="C1096" t="s">
        <v>60</v>
      </c>
      <c r="D1096" s="24">
        <v>44896</v>
      </c>
      <c r="E1096">
        <v>85.7</v>
      </c>
    </row>
    <row r="1097" spans="1:5" x14ac:dyDescent="0.35">
      <c r="A1097" s="6">
        <v>44592</v>
      </c>
      <c r="B1097" t="s">
        <v>43</v>
      </c>
      <c r="C1097" t="s">
        <v>60</v>
      </c>
      <c r="D1097" s="24">
        <v>44986</v>
      </c>
      <c r="E1097">
        <v>99</v>
      </c>
    </row>
    <row r="1098" spans="1:5" x14ac:dyDescent="0.35">
      <c r="A1098" s="6">
        <v>44592</v>
      </c>
      <c r="B1098" t="s">
        <v>43</v>
      </c>
      <c r="C1098" t="s">
        <v>60</v>
      </c>
      <c r="D1098" s="24">
        <v>45078</v>
      </c>
      <c r="E1098">
        <v>71.5</v>
      </c>
    </row>
    <row r="1099" spans="1:5" x14ac:dyDescent="0.35">
      <c r="A1099" s="6">
        <v>44592</v>
      </c>
      <c r="B1099" t="s">
        <v>43</v>
      </c>
      <c r="C1099" t="s">
        <v>60</v>
      </c>
      <c r="D1099" s="24">
        <v>45170</v>
      </c>
      <c r="E1099">
        <v>68.45</v>
      </c>
    </row>
    <row r="1100" spans="1:5" x14ac:dyDescent="0.35">
      <c r="A1100" s="6">
        <v>44592</v>
      </c>
      <c r="B1100" t="s">
        <v>43</v>
      </c>
      <c r="C1100" t="s">
        <v>60</v>
      </c>
      <c r="D1100" s="24">
        <v>45261</v>
      </c>
      <c r="E1100">
        <v>69.5</v>
      </c>
    </row>
    <row r="1101" spans="1:5" x14ac:dyDescent="0.35">
      <c r="A1101" s="6">
        <v>44593</v>
      </c>
      <c r="B1101" t="s">
        <v>43</v>
      </c>
      <c r="C1101" t="s">
        <v>60</v>
      </c>
      <c r="D1101" s="24">
        <v>44621</v>
      </c>
      <c r="E1101">
        <v>175.5</v>
      </c>
    </row>
    <row r="1102" spans="1:5" x14ac:dyDescent="0.35">
      <c r="A1102" s="6">
        <v>44593</v>
      </c>
      <c r="B1102" t="s">
        <v>43</v>
      </c>
      <c r="C1102" t="s">
        <v>60</v>
      </c>
      <c r="D1102" s="24">
        <v>44713</v>
      </c>
      <c r="E1102">
        <v>101</v>
      </c>
    </row>
    <row r="1103" spans="1:5" x14ac:dyDescent="0.35">
      <c r="A1103" s="6">
        <v>44593</v>
      </c>
      <c r="B1103" t="s">
        <v>43</v>
      </c>
      <c r="C1103" t="s">
        <v>60</v>
      </c>
      <c r="D1103" s="24">
        <v>44805</v>
      </c>
      <c r="E1103">
        <v>85</v>
      </c>
    </row>
    <row r="1104" spans="1:5" x14ac:dyDescent="0.35">
      <c r="A1104" s="6">
        <v>44593</v>
      </c>
      <c r="B1104" t="s">
        <v>43</v>
      </c>
      <c r="C1104" t="s">
        <v>60</v>
      </c>
      <c r="D1104" s="24">
        <v>44896</v>
      </c>
      <c r="E1104">
        <v>85</v>
      </c>
    </row>
    <row r="1105" spans="1:5" x14ac:dyDescent="0.35">
      <c r="A1105" s="6">
        <v>44593</v>
      </c>
      <c r="B1105" t="s">
        <v>43</v>
      </c>
      <c r="C1105" t="s">
        <v>60</v>
      </c>
      <c r="D1105" s="24">
        <v>44986</v>
      </c>
      <c r="E1105">
        <v>98.5</v>
      </c>
    </row>
    <row r="1106" spans="1:5" x14ac:dyDescent="0.35">
      <c r="A1106" s="6">
        <v>44593</v>
      </c>
      <c r="B1106" t="s">
        <v>43</v>
      </c>
      <c r="C1106" t="s">
        <v>60</v>
      </c>
      <c r="D1106" s="24">
        <v>45078</v>
      </c>
      <c r="E1106">
        <v>71</v>
      </c>
    </row>
    <row r="1107" spans="1:5" x14ac:dyDescent="0.35">
      <c r="A1107" s="6">
        <v>44593</v>
      </c>
      <c r="B1107" t="s">
        <v>43</v>
      </c>
      <c r="C1107" t="s">
        <v>60</v>
      </c>
      <c r="D1107" s="24">
        <v>45170</v>
      </c>
      <c r="E1107">
        <v>68.25</v>
      </c>
    </row>
    <row r="1108" spans="1:5" x14ac:dyDescent="0.35">
      <c r="A1108" s="6">
        <v>44593</v>
      </c>
      <c r="B1108" t="s">
        <v>43</v>
      </c>
      <c r="C1108" t="s">
        <v>60</v>
      </c>
      <c r="D1108" s="24">
        <v>45261</v>
      </c>
      <c r="E1108">
        <v>68.75</v>
      </c>
    </row>
    <row r="1109" spans="1:5" x14ac:dyDescent="0.35">
      <c r="A1109" s="6">
        <v>44594</v>
      </c>
      <c r="B1109" t="s">
        <v>43</v>
      </c>
      <c r="C1109" t="s">
        <v>60</v>
      </c>
      <c r="D1109" s="24">
        <v>44621</v>
      </c>
      <c r="E1109">
        <v>165</v>
      </c>
    </row>
    <row r="1110" spans="1:5" x14ac:dyDescent="0.35">
      <c r="A1110" s="6">
        <v>44594</v>
      </c>
      <c r="B1110" t="s">
        <v>43</v>
      </c>
      <c r="C1110" t="s">
        <v>60</v>
      </c>
      <c r="D1110" s="24">
        <v>44713</v>
      </c>
      <c r="E1110">
        <v>98</v>
      </c>
    </row>
    <row r="1111" spans="1:5" x14ac:dyDescent="0.35">
      <c r="A1111" s="6">
        <v>44594</v>
      </c>
      <c r="B1111" t="s">
        <v>43</v>
      </c>
      <c r="C1111" t="s">
        <v>60</v>
      </c>
      <c r="D1111" s="24">
        <v>44805</v>
      </c>
      <c r="E1111">
        <v>85</v>
      </c>
    </row>
    <row r="1112" spans="1:5" x14ac:dyDescent="0.35">
      <c r="A1112" s="6">
        <v>44594</v>
      </c>
      <c r="B1112" t="s">
        <v>43</v>
      </c>
      <c r="C1112" t="s">
        <v>60</v>
      </c>
      <c r="D1112" s="24">
        <v>44896</v>
      </c>
      <c r="E1112">
        <v>85</v>
      </c>
    </row>
    <row r="1113" spans="1:5" x14ac:dyDescent="0.35">
      <c r="A1113" s="6">
        <v>44594</v>
      </c>
      <c r="B1113" t="s">
        <v>43</v>
      </c>
      <c r="C1113" t="s">
        <v>60</v>
      </c>
      <c r="D1113" s="24">
        <v>44986</v>
      </c>
      <c r="E1113">
        <v>98.5</v>
      </c>
    </row>
    <row r="1114" spans="1:5" x14ac:dyDescent="0.35">
      <c r="A1114" s="6">
        <v>44594</v>
      </c>
      <c r="B1114" t="s">
        <v>43</v>
      </c>
      <c r="C1114" t="s">
        <v>60</v>
      </c>
      <c r="D1114" s="24">
        <v>45078</v>
      </c>
      <c r="E1114">
        <v>71</v>
      </c>
    </row>
    <row r="1115" spans="1:5" x14ac:dyDescent="0.35">
      <c r="A1115" s="6">
        <v>44594</v>
      </c>
      <c r="B1115" t="s">
        <v>43</v>
      </c>
      <c r="C1115" t="s">
        <v>60</v>
      </c>
      <c r="D1115" s="24">
        <v>45170</v>
      </c>
      <c r="E1115">
        <v>68.25</v>
      </c>
    </row>
    <row r="1116" spans="1:5" x14ac:dyDescent="0.35">
      <c r="A1116" s="6">
        <v>44594</v>
      </c>
      <c r="B1116" t="s">
        <v>43</v>
      </c>
      <c r="C1116" t="s">
        <v>60</v>
      </c>
      <c r="D1116" s="24">
        <v>45261</v>
      </c>
      <c r="E1116">
        <v>68.75</v>
      </c>
    </row>
    <row r="1117" spans="1:5" x14ac:dyDescent="0.35">
      <c r="A1117" s="6">
        <v>44595</v>
      </c>
      <c r="B1117" t="s">
        <v>43</v>
      </c>
      <c r="C1117" t="s">
        <v>60</v>
      </c>
      <c r="D1117" s="24">
        <v>44621</v>
      </c>
      <c r="E1117">
        <v>163</v>
      </c>
    </row>
    <row r="1118" spans="1:5" x14ac:dyDescent="0.35">
      <c r="A1118" s="6">
        <v>44595</v>
      </c>
      <c r="B1118" t="s">
        <v>43</v>
      </c>
      <c r="C1118" t="s">
        <v>60</v>
      </c>
      <c r="D1118" s="24">
        <v>44713</v>
      </c>
      <c r="E1118">
        <v>96.85</v>
      </c>
    </row>
    <row r="1119" spans="1:5" x14ac:dyDescent="0.35">
      <c r="A1119" s="6">
        <v>44595</v>
      </c>
      <c r="B1119" t="s">
        <v>43</v>
      </c>
      <c r="C1119" t="s">
        <v>60</v>
      </c>
      <c r="D1119" s="24">
        <v>44805</v>
      </c>
      <c r="E1119">
        <v>83.5</v>
      </c>
    </row>
    <row r="1120" spans="1:5" x14ac:dyDescent="0.35">
      <c r="A1120" s="6">
        <v>44595</v>
      </c>
      <c r="B1120" t="s">
        <v>43</v>
      </c>
      <c r="C1120" t="s">
        <v>60</v>
      </c>
      <c r="D1120" s="24">
        <v>44896</v>
      </c>
      <c r="E1120">
        <v>83.32</v>
      </c>
    </row>
    <row r="1121" spans="1:5" x14ac:dyDescent="0.35">
      <c r="A1121" s="6">
        <v>44595</v>
      </c>
      <c r="B1121" t="s">
        <v>43</v>
      </c>
      <c r="C1121" t="s">
        <v>60</v>
      </c>
      <c r="D1121" s="24">
        <v>44986</v>
      </c>
      <c r="E1121">
        <v>95.75</v>
      </c>
    </row>
    <row r="1122" spans="1:5" x14ac:dyDescent="0.35">
      <c r="A1122" s="6">
        <v>44595</v>
      </c>
      <c r="B1122" t="s">
        <v>43</v>
      </c>
      <c r="C1122" t="s">
        <v>60</v>
      </c>
      <c r="D1122" s="24">
        <v>45078</v>
      </c>
      <c r="E1122">
        <v>69.39</v>
      </c>
    </row>
    <row r="1123" spans="1:5" x14ac:dyDescent="0.35">
      <c r="A1123" s="6">
        <v>44595</v>
      </c>
      <c r="B1123" t="s">
        <v>43</v>
      </c>
      <c r="C1123" t="s">
        <v>60</v>
      </c>
      <c r="D1123" s="24">
        <v>45170</v>
      </c>
      <c r="E1123">
        <v>67</v>
      </c>
    </row>
    <row r="1124" spans="1:5" x14ac:dyDescent="0.35">
      <c r="A1124" s="6">
        <v>44595</v>
      </c>
      <c r="B1124" t="s">
        <v>43</v>
      </c>
      <c r="C1124" t="s">
        <v>60</v>
      </c>
      <c r="D1124" s="24">
        <v>45261</v>
      </c>
      <c r="E1124">
        <v>67.25</v>
      </c>
    </row>
    <row r="1125" spans="1:5" x14ac:dyDescent="0.35">
      <c r="A1125" s="6">
        <v>44596</v>
      </c>
      <c r="B1125" t="s">
        <v>43</v>
      </c>
      <c r="C1125" t="s">
        <v>60</v>
      </c>
      <c r="D1125" s="24">
        <v>44621</v>
      </c>
      <c r="E1125">
        <v>163</v>
      </c>
    </row>
    <row r="1126" spans="1:5" x14ac:dyDescent="0.35">
      <c r="A1126" s="6">
        <v>44596</v>
      </c>
      <c r="B1126" t="s">
        <v>43</v>
      </c>
      <c r="C1126" t="s">
        <v>60</v>
      </c>
      <c r="D1126" s="24">
        <v>44713</v>
      </c>
      <c r="E1126">
        <v>97.3</v>
      </c>
    </row>
    <row r="1127" spans="1:5" x14ac:dyDescent="0.35">
      <c r="A1127" s="6">
        <v>44596</v>
      </c>
      <c r="B1127" t="s">
        <v>43</v>
      </c>
      <c r="C1127" t="s">
        <v>60</v>
      </c>
      <c r="D1127" s="24">
        <v>44805</v>
      </c>
      <c r="E1127">
        <v>84.25</v>
      </c>
    </row>
    <row r="1128" spans="1:5" x14ac:dyDescent="0.35">
      <c r="A1128" s="6">
        <v>44596</v>
      </c>
      <c r="B1128" t="s">
        <v>43</v>
      </c>
      <c r="C1128" t="s">
        <v>60</v>
      </c>
      <c r="D1128" s="24">
        <v>44896</v>
      </c>
      <c r="E1128">
        <v>84</v>
      </c>
    </row>
    <row r="1129" spans="1:5" x14ac:dyDescent="0.35">
      <c r="A1129" s="6">
        <v>44596</v>
      </c>
      <c r="B1129" t="s">
        <v>43</v>
      </c>
      <c r="C1129" t="s">
        <v>60</v>
      </c>
      <c r="D1129" s="24">
        <v>44986</v>
      </c>
      <c r="E1129">
        <v>96.05</v>
      </c>
    </row>
    <row r="1130" spans="1:5" x14ac:dyDescent="0.35">
      <c r="A1130" s="6">
        <v>44596</v>
      </c>
      <c r="B1130" t="s">
        <v>43</v>
      </c>
      <c r="C1130" t="s">
        <v>60</v>
      </c>
      <c r="D1130" s="24">
        <v>45078</v>
      </c>
      <c r="E1130">
        <v>69.62</v>
      </c>
    </row>
    <row r="1131" spans="1:5" x14ac:dyDescent="0.35">
      <c r="A1131" s="6">
        <v>44596</v>
      </c>
      <c r="B1131" t="s">
        <v>43</v>
      </c>
      <c r="C1131" t="s">
        <v>60</v>
      </c>
      <c r="D1131" s="24">
        <v>45170</v>
      </c>
      <c r="E1131">
        <v>67.25</v>
      </c>
    </row>
    <row r="1132" spans="1:5" x14ac:dyDescent="0.35">
      <c r="A1132" s="6">
        <v>44596</v>
      </c>
      <c r="B1132" t="s">
        <v>43</v>
      </c>
      <c r="C1132" t="s">
        <v>60</v>
      </c>
      <c r="D1132" s="24">
        <v>45261</v>
      </c>
      <c r="E1132">
        <v>67.48</v>
      </c>
    </row>
    <row r="1133" spans="1:5" x14ac:dyDescent="0.35">
      <c r="A1133" s="6">
        <v>44599</v>
      </c>
      <c r="B1133" t="s">
        <v>43</v>
      </c>
      <c r="C1133" t="s">
        <v>60</v>
      </c>
      <c r="D1133" s="24">
        <v>44621</v>
      </c>
      <c r="E1133">
        <v>150.5</v>
      </c>
    </row>
    <row r="1134" spans="1:5" x14ac:dyDescent="0.35">
      <c r="A1134" s="6">
        <v>44599</v>
      </c>
      <c r="B1134" t="s">
        <v>43</v>
      </c>
      <c r="C1134" t="s">
        <v>60</v>
      </c>
      <c r="D1134" s="24">
        <v>44713</v>
      </c>
      <c r="E1134">
        <v>96.25</v>
      </c>
    </row>
    <row r="1135" spans="1:5" x14ac:dyDescent="0.35">
      <c r="A1135" s="6">
        <v>44599</v>
      </c>
      <c r="B1135" t="s">
        <v>43</v>
      </c>
      <c r="C1135" t="s">
        <v>60</v>
      </c>
      <c r="D1135" s="24">
        <v>44805</v>
      </c>
      <c r="E1135">
        <v>83.25</v>
      </c>
    </row>
    <row r="1136" spans="1:5" x14ac:dyDescent="0.35">
      <c r="A1136" s="6">
        <v>44599</v>
      </c>
      <c r="B1136" t="s">
        <v>43</v>
      </c>
      <c r="C1136" t="s">
        <v>60</v>
      </c>
      <c r="D1136" s="24">
        <v>44896</v>
      </c>
      <c r="E1136">
        <v>83.3</v>
      </c>
    </row>
    <row r="1137" spans="1:5" x14ac:dyDescent="0.35">
      <c r="A1137" s="6">
        <v>44599</v>
      </c>
      <c r="B1137" t="s">
        <v>43</v>
      </c>
      <c r="C1137" t="s">
        <v>60</v>
      </c>
      <c r="D1137" s="24">
        <v>44986</v>
      </c>
      <c r="E1137">
        <v>96.05</v>
      </c>
    </row>
    <row r="1138" spans="1:5" x14ac:dyDescent="0.35">
      <c r="A1138" s="6">
        <v>44599</v>
      </c>
      <c r="B1138" t="s">
        <v>43</v>
      </c>
      <c r="C1138" t="s">
        <v>60</v>
      </c>
      <c r="D1138" s="24">
        <v>45078</v>
      </c>
      <c r="E1138">
        <v>69.62</v>
      </c>
    </row>
    <row r="1139" spans="1:5" x14ac:dyDescent="0.35">
      <c r="A1139" s="6">
        <v>44599</v>
      </c>
      <c r="B1139" t="s">
        <v>43</v>
      </c>
      <c r="C1139" t="s">
        <v>60</v>
      </c>
      <c r="D1139" s="24">
        <v>45170</v>
      </c>
      <c r="E1139">
        <v>67.25</v>
      </c>
    </row>
    <row r="1140" spans="1:5" x14ac:dyDescent="0.35">
      <c r="A1140" s="6">
        <v>44599</v>
      </c>
      <c r="B1140" t="s">
        <v>43</v>
      </c>
      <c r="C1140" t="s">
        <v>60</v>
      </c>
      <c r="D1140" s="24">
        <v>45261</v>
      </c>
      <c r="E1140">
        <v>67.48</v>
      </c>
    </row>
    <row r="1141" spans="1:5" x14ac:dyDescent="0.35">
      <c r="A1141" s="6">
        <v>44600</v>
      </c>
      <c r="B1141" t="s">
        <v>43</v>
      </c>
      <c r="C1141" t="s">
        <v>60</v>
      </c>
      <c r="D1141" s="24">
        <v>44621</v>
      </c>
      <c r="E1141">
        <v>150.5</v>
      </c>
    </row>
    <row r="1142" spans="1:5" x14ac:dyDescent="0.35">
      <c r="A1142" s="6">
        <v>44600</v>
      </c>
      <c r="B1142" t="s">
        <v>43</v>
      </c>
      <c r="C1142" t="s">
        <v>60</v>
      </c>
      <c r="D1142" s="24">
        <v>44713</v>
      </c>
      <c r="E1142">
        <v>95.75</v>
      </c>
    </row>
    <row r="1143" spans="1:5" x14ac:dyDescent="0.35">
      <c r="A1143" s="6">
        <v>44600</v>
      </c>
      <c r="B1143" t="s">
        <v>43</v>
      </c>
      <c r="C1143" t="s">
        <v>60</v>
      </c>
      <c r="D1143" s="24">
        <v>44805</v>
      </c>
      <c r="E1143">
        <v>82.25</v>
      </c>
    </row>
    <row r="1144" spans="1:5" x14ac:dyDescent="0.35">
      <c r="A1144" s="6">
        <v>44600</v>
      </c>
      <c r="B1144" t="s">
        <v>43</v>
      </c>
      <c r="C1144" t="s">
        <v>60</v>
      </c>
      <c r="D1144" s="24">
        <v>44896</v>
      </c>
      <c r="E1144">
        <v>82.5</v>
      </c>
    </row>
    <row r="1145" spans="1:5" x14ac:dyDescent="0.35">
      <c r="A1145" s="6">
        <v>44600</v>
      </c>
      <c r="B1145" t="s">
        <v>43</v>
      </c>
      <c r="C1145" t="s">
        <v>60</v>
      </c>
      <c r="D1145" s="24">
        <v>44986</v>
      </c>
      <c r="E1145">
        <v>95</v>
      </c>
    </row>
    <row r="1146" spans="1:5" x14ac:dyDescent="0.35">
      <c r="A1146" s="6">
        <v>44600</v>
      </c>
      <c r="B1146" t="s">
        <v>43</v>
      </c>
      <c r="C1146" t="s">
        <v>60</v>
      </c>
      <c r="D1146" s="24">
        <v>45078</v>
      </c>
      <c r="E1146">
        <v>68.5</v>
      </c>
    </row>
    <row r="1147" spans="1:5" x14ac:dyDescent="0.35">
      <c r="A1147" s="6">
        <v>44600</v>
      </c>
      <c r="B1147" t="s">
        <v>43</v>
      </c>
      <c r="C1147" t="s">
        <v>60</v>
      </c>
      <c r="D1147" s="24">
        <v>45170</v>
      </c>
      <c r="E1147">
        <v>66</v>
      </c>
    </row>
    <row r="1148" spans="1:5" x14ac:dyDescent="0.35">
      <c r="A1148" s="6">
        <v>44600</v>
      </c>
      <c r="B1148" t="s">
        <v>43</v>
      </c>
      <c r="C1148" t="s">
        <v>60</v>
      </c>
      <c r="D1148" s="24">
        <v>45261</v>
      </c>
      <c r="E1148">
        <v>66.25</v>
      </c>
    </row>
    <row r="1149" spans="1:5" x14ac:dyDescent="0.35">
      <c r="A1149" s="6">
        <v>44601</v>
      </c>
      <c r="B1149" t="s">
        <v>43</v>
      </c>
      <c r="C1149" t="s">
        <v>60</v>
      </c>
      <c r="D1149" s="24">
        <v>44621</v>
      </c>
      <c r="E1149">
        <v>144</v>
      </c>
    </row>
    <row r="1150" spans="1:5" x14ac:dyDescent="0.35">
      <c r="A1150" s="6">
        <v>44601</v>
      </c>
      <c r="B1150" t="s">
        <v>43</v>
      </c>
      <c r="C1150" t="s">
        <v>60</v>
      </c>
      <c r="D1150" s="24">
        <v>44713</v>
      </c>
      <c r="E1150">
        <v>95.42</v>
      </c>
    </row>
    <row r="1151" spans="1:5" x14ac:dyDescent="0.35">
      <c r="A1151" s="6">
        <v>44601</v>
      </c>
      <c r="B1151" t="s">
        <v>43</v>
      </c>
      <c r="C1151" t="s">
        <v>60</v>
      </c>
      <c r="D1151" s="24">
        <v>44805</v>
      </c>
      <c r="E1151">
        <v>80.099999999999994</v>
      </c>
    </row>
    <row r="1152" spans="1:5" x14ac:dyDescent="0.35">
      <c r="A1152" s="6">
        <v>44601</v>
      </c>
      <c r="B1152" t="s">
        <v>43</v>
      </c>
      <c r="C1152" t="s">
        <v>60</v>
      </c>
      <c r="D1152" s="24">
        <v>44896</v>
      </c>
      <c r="E1152">
        <v>80.98</v>
      </c>
    </row>
    <row r="1153" spans="1:5" x14ac:dyDescent="0.35">
      <c r="A1153" s="6">
        <v>44601</v>
      </c>
      <c r="B1153" t="s">
        <v>43</v>
      </c>
      <c r="C1153" t="s">
        <v>60</v>
      </c>
      <c r="D1153" s="24">
        <v>44986</v>
      </c>
      <c r="E1153">
        <v>91.28</v>
      </c>
    </row>
    <row r="1154" spans="1:5" x14ac:dyDescent="0.35">
      <c r="A1154" s="6">
        <v>44601</v>
      </c>
      <c r="B1154" t="s">
        <v>43</v>
      </c>
      <c r="C1154" t="s">
        <v>60</v>
      </c>
      <c r="D1154" s="24">
        <v>45078</v>
      </c>
      <c r="E1154">
        <v>67.75</v>
      </c>
    </row>
    <row r="1155" spans="1:5" x14ac:dyDescent="0.35">
      <c r="A1155" s="6">
        <v>44601</v>
      </c>
      <c r="B1155" t="s">
        <v>43</v>
      </c>
      <c r="C1155" t="s">
        <v>60</v>
      </c>
      <c r="D1155" s="24">
        <v>45170</v>
      </c>
      <c r="E1155">
        <v>65.290000000000006</v>
      </c>
    </row>
    <row r="1156" spans="1:5" x14ac:dyDescent="0.35">
      <c r="A1156" s="6">
        <v>44601</v>
      </c>
      <c r="B1156" t="s">
        <v>43</v>
      </c>
      <c r="C1156" t="s">
        <v>60</v>
      </c>
      <c r="D1156" s="24">
        <v>45261</v>
      </c>
      <c r="E1156">
        <v>65.290000000000006</v>
      </c>
    </row>
    <row r="1157" spans="1:5" x14ac:dyDescent="0.35">
      <c r="A1157" s="6">
        <v>44602</v>
      </c>
      <c r="B1157" t="s">
        <v>43</v>
      </c>
      <c r="C1157" t="s">
        <v>60</v>
      </c>
      <c r="D1157" s="24">
        <v>44621</v>
      </c>
      <c r="E1157">
        <v>138.5</v>
      </c>
    </row>
    <row r="1158" spans="1:5" x14ac:dyDescent="0.35">
      <c r="A1158" s="6">
        <v>44602</v>
      </c>
      <c r="B1158" t="s">
        <v>43</v>
      </c>
      <c r="C1158" t="s">
        <v>60</v>
      </c>
      <c r="D1158" s="24">
        <v>44713</v>
      </c>
      <c r="E1158">
        <v>94.85</v>
      </c>
    </row>
    <row r="1159" spans="1:5" x14ac:dyDescent="0.35">
      <c r="A1159" s="6">
        <v>44602</v>
      </c>
      <c r="B1159" t="s">
        <v>43</v>
      </c>
      <c r="C1159" t="s">
        <v>60</v>
      </c>
      <c r="D1159" s="24">
        <v>44805</v>
      </c>
      <c r="E1159">
        <v>80.099999999999994</v>
      </c>
    </row>
    <row r="1160" spans="1:5" x14ac:dyDescent="0.35">
      <c r="A1160" s="6">
        <v>44602</v>
      </c>
      <c r="B1160" t="s">
        <v>43</v>
      </c>
      <c r="C1160" t="s">
        <v>60</v>
      </c>
      <c r="D1160" s="24">
        <v>44896</v>
      </c>
      <c r="E1160">
        <v>80.98</v>
      </c>
    </row>
    <row r="1161" spans="1:5" x14ac:dyDescent="0.35">
      <c r="A1161" s="6">
        <v>44602</v>
      </c>
      <c r="B1161" t="s">
        <v>43</v>
      </c>
      <c r="C1161" t="s">
        <v>60</v>
      </c>
      <c r="D1161" s="24">
        <v>44986</v>
      </c>
      <c r="E1161">
        <v>91.28</v>
      </c>
    </row>
    <row r="1162" spans="1:5" x14ac:dyDescent="0.35">
      <c r="A1162" s="6">
        <v>44602</v>
      </c>
      <c r="B1162" t="s">
        <v>43</v>
      </c>
      <c r="C1162" t="s">
        <v>60</v>
      </c>
      <c r="D1162" s="24">
        <v>45078</v>
      </c>
      <c r="E1162">
        <v>67.8</v>
      </c>
    </row>
    <row r="1163" spans="1:5" x14ac:dyDescent="0.35">
      <c r="A1163" s="6">
        <v>44602</v>
      </c>
      <c r="B1163" t="s">
        <v>43</v>
      </c>
      <c r="C1163" t="s">
        <v>60</v>
      </c>
      <c r="D1163" s="24">
        <v>45170</v>
      </c>
      <c r="E1163">
        <v>65.3</v>
      </c>
    </row>
    <row r="1164" spans="1:5" x14ac:dyDescent="0.35">
      <c r="A1164" s="6">
        <v>44602</v>
      </c>
      <c r="B1164" t="s">
        <v>43</v>
      </c>
      <c r="C1164" t="s">
        <v>60</v>
      </c>
      <c r="D1164" s="24">
        <v>45261</v>
      </c>
      <c r="E1164">
        <v>65</v>
      </c>
    </row>
    <row r="1165" spans="1:5" x14ac:dyDescent="0.35">
      <c r="A1165" s="6">
        <v>44603</v>
      </c>
      <c r="B1165" t="s">
        <v>43</v>
      </c>
      <c r="C1165" t="s">
        <v>60</v>
      </c>
      <c r="D1165" s="24">
        <v>44621</v>
      </c>
      <c r="E1165">
        <v>134.5</v>
      </c>
    </row>
    <row r="1166" spans="1:5" x14ac:dyDescent="0.35">
      <c r="A1166" s="6">
        <v>44603</v>
      </c>
      <c r="B1166" t="s">
        <v>43</v>
      </c>
      <c r="C1166" t="s">
        <v>60</v>
      </c>
      <c r="D1166" s="24">
        <v>44713</v>
      </c>
      <c r="E1166">
        <v>94.17</v>
      </c>
    </row>
    <row r="1167" spans="1:5" x14ac:dyDescent="0.35">
      <c r="A1167" s="6">
        <v>44603</v>
      </c>
      <c r="B1167" t="s">
        <v>43</v>
      </c>
      <c r="C1167" t="s">
        <v>60</v>
      </c>
      <c r="D1167" s="24">
        <v>44805</v>
      </c>
      <c r="E1167">
        <v>80.5</v>
      </c>
    </row>
    <row r="1168" spans="1:5" x14ac:dyDescent="0.35">
      <c r="A1168" s="6">
        <v>44603</v>
      </c>
      <c r="B1168" t="s">
        <v>43</v>
      </c>
      <c r="C1168" t="s">
        <v>60</v>
      </c>
      <c r="D1168" s="24">
        <v>44896</v>
      </c>
      <c r="E1168">
        <v>80.98</v>
      </c>
    </row>
    <row r="1169" spans="1:5" x14ac:dyDescent="0.35">
      <c r="A1169" s="6">
        <v>44603</v>
      </c>
      <c r="B1169" t="s">
        <v>43</v>
      </c>
      <c r="C1169" t="s">
        <v>60</v>
      </c>
      <c r="D1169" s="24">
        <v>44986</v>
      </c>
      <c r="E1169">
        <v>91.28</v>
      </c>
    </row>
    <row r="1170" spans="1:5" x14ac:dyDescent="0.35">
      <c r="A1170" s="6">
        <v>44603</v>
      </c>
      <c r="B1170" t="s">
        <v>43</v>
      </c>
      <c r="C1170" t="s">
        <v>60</v>
      </c>
      <c r="D1170" s="24">
        <v>45078</v>
      </c>
      <c r="E1170">
        <v>68.25</v>
      </c>
    </row>
    <row r="1171" spans="1:5" x14ac:dyDescent="0.35">
      <c r="A1171" s="6">
        <v>44603</v>
      </c>
      <c r="B1171" t="s">
        <v>43</v>
      </c>
      <c r="C1171" t="s">
        <v>60</v>
      </c>
      <c r="D1171" s="24">
        <v>45170</v>
      </c>
      <c r="E1171">
        <v>65.5</v>
      </c>
    </row>
    <row r="1172" spans="1:5" x14ac:dyDescent="0.35">
      <c r="A1172" s="6">
        <v>44603</v>
      </c>
      <c r="B1172" t="s">
        <v>43</v>
      </c>
      <c r="C1172" t="s">
        <v>60</v>
      </c>
      <c r="D1172" s="24">
        <v>45261</v>
      </c>
      <c r="E1172">
        <v>65</v>
      </c>
    </row>
    <row r="1173" spans="1:5" x14ac:dyDescent="0.35">
      <c r="A1173" s="6">
        <v>44606</v>
      </c>
      <c r="B1173" t="s">
        <v>43</v>
      </c>
      <c r="C1173" t="s">
        <v>60</v>
      </c>
      <c r="D1173" s="24">
        <v>44621</v>
      </c>
      <c r="E1173">
        <v>135.5</v>
      </c>
    </row>
    <row r="1174" spans="1:5" x14ac:dyDescent="0.35">
      <c r="A1174" s="6">
        <v>44606</v>
      </c>
      <c r="B1174" t="s">
        <v>43</v>
      </c>
      <c r="C1174" t="s">
        <v>60</v>
      </c>
      <c r="D1174" s="24">
        <v>44713</v>
      </c>
      <c r="E1174">
        <v>91.5</v>
      </c>
    </row>
    <row r="1175" spans="1:5" x14ac:dyDescent="0.35">
      <c r="A1175" s="6">
        <v>44606</v>
      </c>
      <c r="B1175" t="s">
        <v>43</v>
      </c>
      <c r="C1175" t="s">
        <v>60</v>
      </c>
      <c r="D1175" s="24">
        <v>44805</v>
      </c>
      <c r="E1175">
        <v>79.47</v>
      </c>
    </row>
    <row r="1176" spans="1:5" x14ac:dyDescent="0.35">
      <c r="A1176" s="6">
        <v>44606</v>
      </c>
      <c r="B1176" t="s">
        <v>43</v>
      </c>
      <c r="C1176" t="s">
        <v>60</v>
      </c>
      <c r="D1176" s="24">
        <v>44896</v>
      </c>
      <c r="E1176">
        <v>79.97</v>
      </c>
    </row>
    <row r="1177" spans="1:5" x14ac:dyDescent="0.35">
      <c r="A1177" s="6">
        <v>44606</v>
      </c>
      <c r="B1177" t="s">
        <v>43</v>
      </c>
      <c r="C1177" t="s">
        <v>60</v>
      </c>
      <c r="D1177" s="24">
        <v>44986</v>
      </c>
      <c r="E1177">
        <v>90.5</v>
      </c>
    </row>
    <row r="1178" spans="1:5" x14ac:dyDescent="0.35">
      <c r="A1178" s="6">
        <v>44606</v>
      </c>
      <c r="B1178" t="s">
        <v>43</v>
      </c>
      <c r="C1178" t="s">
        <v>60</v>
      </c>
      <c r="D1178" s="24">
        <v>45078</v>
      </c>
      <c r="E1178">
        <v>68.180000000000007</v>
      </c>
    </row>
    <row r="1179" spans="1:5" x14ac:dyDescent="0.35">
      <c r="A1179" s="6">
        <v>44606</v>
      </c>
      <c r="B1179" t="s">
        <v>43</v>
      </c>
      <c r="C1179" t="s">
        <v>60</v>
      </c>
      <c r="D1179" s="24">
        <v>45170</v>
      </c>
      <c r="E1179">
        <v>64.349999999999994</v>
      </c>
    </row>
    <row r="1180" spans="1:5" x14ac:dyDescent="0.35">
      <c r="A1180" s="6">
        <v>44606</v>
      </c>
      <c r="B1180" t="s">
        <v>43</v>
      </c>
      <c r="C1180" t="s">
        <v>60</v>
      </c>
      <c r="D1180" s="24">
        <v>45261</v>
      </c>
      <c r="E1180">
        <v>64.39</v>
      </c>
    </row>
    <row r="1181" spans="1:5" x14ac:dyDescent="0.35">
      <c r="A1181" s="6">
        <v>44607</v>
      </c>
      <c r="B1181" t="s">
        <v>43</v>
      </c>
      <c r="C1181" t="s">
        <v>60</v>
      </c>
      <c r="D1181" s="24">
        <v>44621</v>
      </c>
      <c r="E1181">
        <v>135.5</v>
      </c>
    </row>
    <row r="1182" spans="1:5" x14ac:dyDescent="0.35">
      <c r="A1182" s="6">
        <v>44607</v>
      </c>
      <c r="B1182" t="s">
        <v>43</v>
      </c>
      <c r="C1182" t="s">
        <v>60</v>
      </c>
      <c r="D1182" s="24">
        <v>44713</v>
      </c>
      <c r="E1182">
        <v>91.44</v>
      </c>
    </row>
    <row r="1183" spans="1:5" x14ac:dyDescent="0.35">
      <c r="A1183" s="6">
        <v>44607</v>
      </c>
      <c r="B1183" t="s">
        <v>43</v>
      </c>
      <c r="C1183" t="s">
        <v>60</v>
      </c>
      <c r="D1183" s="24">
        <v>44805</v>
      </c>
      <c r="E1183">
        <v>79.75</v>
      </c>
    </row>
    <row r="1184" spans="1:5" x14ac:dyDescent="0.35">
      <c r="A1184" s="6">
        <v>44607</v>
      </c>
      <c r="B1184" t="s">
        <v>43</v>
      </c>
      <c r="C1184" t="s">
        <v>60</v>
      </c>
      <c r="D1184" s="24">
        <v>44896</v>
      </c>
      <c r="E1184">
        <v>80</v>
      </c>
    </row>
    <row r="1185" spans="1:5" x14ac:dyDescent="0.35">
      <c r="A1185" s="6">
        <v>44607</v>
      </c>
      <c r="B1185" t="s">
        <v>43</v>
      </c>
      <c r="C1185" t="s">
        <v>60</v>
      </c>
      <c r="D1185" s="24">
        <v>44986</v>
      </c>
      <c r="E1185">
        <v>90</v>
      </c>
    </row>
    <row r="1186" spans="1:5" x14ac:dyDescent="0.35">
      <c r="A1186" s="6">
        <v>44607</v>
      </c>
      <c r="B1186" t="s">
        <v>43</v>
      </c>
      <c r="C1186" t="s">
        <v>60</v>
      </c>
      <c r="D1186" s="24">
        <v>45078</v>
      </c>
      <c r="E1186">
        <v>68.31</v>
      </c>
    </row>
    <row r="1187" spans="1:5" x14ac:dyDescent="0.35">
      <c r="A1187" s="6">
        <v>44607</v>
      </c>
      <c r="B1187" t="s">
        <v>43</v>
      </c>
      <c r="C1187" t="s">
        <v>60</v>
      </c>
      <c r="D1187" s="24">
        <v>45170</v>
      </c>
      <c r="E1187">
        <v>64.59</v>
      </c>
    </row>
    <row r="1188" spans="1:5" x14ac:dyDescent="0.35">
      <c r="A1188" s="6">
        <v>44607</v>
      </c>
      <c r="B1188" t="s">
        <v>43</v>
      </c>
      <c r="C1188" t="s">
        <v>60</v>
      </c>
      <c r="D1188" s="24">
        <v>45261</v>
      </c>
      <c r="E1188">
        <v>64.430000000000007</v>
      </c>
    </row>
    <row r="1189" spans="1:5" x14ac:dyDescent="0.35">
      <c r="A1189" s="6">
        <v>44608</v>
      </c>
      <c r="B1189" t="s">
        <v>43</v>
      </c>
      <c r="C1189" t="s">
        <v>60</v>
      </c>
      <c r="D1189" s="24">
        <v>44621</v>
      </c>
      <c r="E1189">
        <v>133.5</v>
      </c>
    </row>
    <row r="1190" spans="1:5" x14ac:dyDescent="0.35">
      <c r="A1190" s="6">
        <v>44608</v>
      </c>
      <c r="B1190" t="s">
        <v>43</v>
      </c>
      <c r="C1190" t="s">
        <v>60</v>
      </c>
      <c r="D1190" s="24">
        <v>44713</v>
      </c>
      <c r="E1190">
        <v>92.25</v>
      </c>
    </row>
    <row r="1191" spans="1:5" x14ac:dyDescent="0.35">
      <c r="A1191" s="6">
        <v>44608</v>
      </c>
      <c r="B1191" t="s">
        <v>43</v>
      </c>
      <c r="C1191" t="s">
        <v>60</v>
      </c>
      <c r="D1191" s="24">
        <v>44805</v>
      </c>
      <c r="E1191">
        <v>80.5</v>
      </c>
    </row>
    <row r="1192" spans="1:5" x14ac:dyDescent="0.35">
      <c r="A1192" s="6">
        <v>44608</v>
      </c>
      <c r="B1192" t="s">
        <v>43</v>
      </c>
      <c r="C1192" t="s">
        <v>60</v>
      </c>
      <c r="D1192" s="24">
        <v>44896</v>
      </c>
      <c r="E1192">
        <v>81</v>
      </c>
    </row>
    <row r="1193" spans="1:5" x14ac:dyDescent="0.35">
      <c r="A1193" s="6">
        <v>44608</v>
      </c>
      <c r="B1193" t="s">
        <v>43</v>
      </c>
      <c r="C1193" t="s">
        <v>60</v>
      </c>
      <c r="D1193" s="24">
        <v>44986</v>
      </c>
      <c r="E1193">
        <v>90.85</v>
      </c>
    </row>
    <row r="1194" spans="1:5" x14ac:dyDescent="0.35">
      <c r="A1194" s="6">
        <v>44608</v>
      </c>
      <c r="B1194" t="s">
        <v>43</v>
      </c>
      <c r="C1194" t="s">
        <v>60</v>
      </c>
      <c r="D1194" s="24">
        <v>45078</v>
      </c>
      <c r="E1194">
        <v>69.150000000000006</v>
      </c>
    </row>
    <row r="1195" spans="1:5" x14ac:dyDescent="0.35">
      <c r="A1195" s="6">
        <v>44608</v>
      </c>
      <c r="B1195" t="s">
        <v>43</v>
      </c>
      <c r="C1195" t="s">
        <v>60</v>
      </c>
      <c r="D1195" s="24">
        <v>45170</v>
      </c>
      <c r="E1195">
        <v>65.290000000000006</v>
      </c>
    </row>
    <row r="1196" spans="1:5" x14ac:dyDescent="0.35">
      <c r="A1196" s="6">
        <v>44608</v>
      </c>
      <c r="B1196" t="s">
        <v>43</v>
      </c>
      <c r="C1196" t="s">
        <v>60</v>
      </c>
      <c r="D1196" s="24">
        <v>45261</v>
      </c>
      <c r="E1196">
        <v>65.239999999999995</v>
      </c>
    </row>
    <row r="1197" spans="1:5" x14ac:dyDescent="0.35">
      <c r="A1197" s="6">
        <v>44609</v>
      </c>
      <c r="B1197" t="s">
        <v>43</v>
      </c>
      <c r="C1197" t="s">
        <v>60</v>
      </c>
      <c r="D1197" s="24">
        <v>44621</v>
      </c>
      <c r="E1197">
        <v>133.5</v>
      </c>
    </row>
    <row r="1198" spans="1:5" x14ac:dyDescent="0.35">
      <c r="A1198" s="6">
        <v>44609</v>
      </c>
      <c r="B1198" t="s">
        <v>43</v>
      </c>
      <c r="C1198" t="s">
        <v>60</v>
      </c>
      <c r="D1198" s="24">
        <v>44713</v>
      </c>
      <c r="E1198">
        <v>95</v>
      </c>
    </row>
    <row r="1199" spans="1:5" x14ac:dyDescent="0.35">
      <c r="A1199" s="6">
        <v>44609</v>
      </c>
      <c r="B1199" t="s">
        <v>43</v>
      </c>
      <c r="C1199" t="s">
        <v>60</v>
      </c>
      <c r="D1199" s="24">
        <v>44805</v>
      </c>
      <c r="E1199">
        <v>82.25</v>
      </c>
    </row>
    <row r="1200" spans="1:5" x14ac:dyDescent="0.35">
      <c r="A1200" s="6">
        <v>44609</v>
      </c>
      <c r="B1200" t="s">
        <v>43</v>
      </c>
      <c r="C1200" t="s">
        <v>60</v>
      </c>
      <c r="D1200" s="24">
        <v>44896</v>
      </c>
      <c r="E1200">
        <v>82.5</v>
      </c>
    </row>
    <row r="1201" spans="1:5" x14ac:dyDescent="0.35">
      <c r="A1201" s="6">
        <v>44609</v>
      </c>
      <c r="B1201" t="s">
        <v>43</v>
      </c>
      <c r="C1201" t="s">
        <v>60</v>
      </c>
      <c r="D1201" s="24">
        <v>44986</v>
      </c>
      <c r="E1201">
        <v>92.64</v>
      </c>
    </row>
    <row r="1202" spans="1:5" x14ac:dyDescent="0.35">
      <c r="A1202" s="6">
        <v>44609</v>
      </c>
      <c r="B1202" t="s">
        <v>43</v>
      </c>
      <c r="C1202" t="s">
        <v>60</v>
      </c>
      <c r="D1202" s="24">
        <v>45078</v>
      </c>
      <c r="E1202">
        <v>70</v>
      </c>
    </row>
    <row r="1203" spans="1:5" x14ac:dyDescent="0.35">
      <c r="A1203" s="6">
        <v>44609</v>
      </c>
      <c r="B1203" t="s">
        <v>43</v>
      </c>
      <c r="C1203" t="s">
        <v>60</v>
      </c>
      <c r="D1203" s="24">
        <v>45170</v>
      </c>
      <c r="E1203">
        <v>66.45</v>
      </c>
    </row>
    <row r="1204" spans="1:5" x14ac:dyDescent="0.35">
      <c r="A1204" s="6">
        <v>44609</v>
      </c>
      <c r="B1204" t="s">
        <v>43</v>
      </c>
      <c r="C1204" t="s">
        <v>60</v>
      </c>
      <c r="D1204" s="24">
        <v>45261</v>
      </c>
      <c r="E1204">
        <v>67.25</v>
      </c>
    </row>
    <row r="1205" spans="1:5" x14ac:dyDescent="0.35">
      <c r="A1205" s="6">
        <v>44610</v>
      </c>
      <c r="B1205" t="s">
        <v>43</v>
      </c>
      <c r="C1205" t="s">
        <v>60</v>
      </c>
      <c r="D1205" s="24">
        <v>44621</v>
      </c>
      <c r="E1205">
        <v>134.5</v>
      </c>
    </row>
    <row r="1206" spans="1:5" x14ac:dyDescent="0.35">
      <c r="A1206" s="6">
        <v>44610</v>
      </c>
      <c r="B1206" t="s">
        <v>43</v>
      </c>
      <c r="C1206" t="s">
        <v>60</v>
      </c>
      <c r="D1206" s="24">
        <v>44713</v>
      </c>
      <c r="E1206">
        <v>96</v>
      </c>
    </row>
    <row r="1207" spans="1:5" x14ac:dyDescent="0.35">
      <c r="A1207" s="6">
        <v>44610</v>
      </c>
      <c r="B1207" t="s">
        <v>43</v>
      </c>
      <c r="C1207" t="s">
        <v>60</v>
      </c>
      <c r="D1207" s="24">
        <v>44805</v>
      </c>
      <c r="E1207">
        <v>83.33</v>
      </c>
    </row>
    <row r="1208" spans="1:5" x14ac:dyDescent="0.35">
      <c r="A1208" s="6">
        <v>44610</v>
      </c>
      <c r="B1208" t="s">
        <v>43</v>
      </c>
      <c r="C1208" t="s">
        <v>60</v>
      </c>
      <c r="D1208" s="24">
        <v>44896</v>
      </c>
      <c r="E1208">
        <v>83.59</v>
      </c>
    </row>
    <row r="1209" spans="1:5" x14ac:dyDescent="0.35">
      <c r="A1209" s="6">
        <v>44610</v>
      </c>
      <c r="B1209" t="s">
        <v>43</v>
      </c>
      <c r="C1209" t="s">
        <v>60</v>
      </c>
      <c r="D1209" s="24">
        <v>44986</v>
      </c>
      <c r="E1209">
        <v>93.86</v>
      </c>
    </row>
    <row r="1210" spans="1:5" x14ac:dyDescent="0.35">
      <c r="A1210" s="6">
        <v>44610</v>
      </c>
      <c r="B1210" t="s">
        <v>43</v>
      </c>
      <c r="C1210" t="s">
        <v>60</v>
      </c>
      <c r="D1210" s="24">
        <v>45078</v>
      </c>
      <c r="E1210">
        <v>71</v>
      </c>
    </row>
    <row r="1211" spans="1:5" x14ac:dyDescent="0.35">
      <c r="A1211" s="6">
        <v>44610</v>
      </c>
      <c r="B1211" t="s">
        <v>43</v>
      </c>
      <c r="C1211" t="s">
        <v>60</v>
      </c>
      <c r="D1211" s="24">
        <v>45170</v>
      </c>
      <c r="E1211">
        <v>68</v>
      </c>
    </row>
    <row r="1212" spans="1:5" x14ac:dyDescent="0.35">
      <c r="A1212" s="6">
        <v>44610</v>
      </c>
      <c r="B1212" t="s">
        <v>43</v>
      </c>
      <c r="C1212" t="s">
        <v>60</v>
      </c>
      <c r="D1212" s="24">
        <v>45261</v>
      </c>
      <c r="E1212">
        <v>69.87</v>
      </c>
    </row>
    <row r="1213" spans="1:5" x14ac:dyDescent="0.35">
      <c r="A1213" s="6">
        <v>44613</v>
      </c>
      <c r="B1213" t="s">
        <v>43</v>
      </c>
      <c r="C1213" t="s">
        <v>60</v>
      </c>
      <c r="D1213" s="24">
        <v>44621</v>
      </c>
      <c r="E1213">
        <v>134.5</v>
      </c>
    </row>
    <row r="1214" spans="1:5" x14ac:dyDescent="0.35">
      <c r="A1214" s="6">
        <v>44613</v>
      </c>
      <c r="B1214" t="s">
        <v>43</v>
      </c>
      <c r="C1214" t="s">
        <v>60</v>
      </c>
      <c r="D1214" s="24">
        <v>44713</v>
      </c>
      <c r="E1214">
        <v>96.4</v>
      </c>
    </row>
    <row r="1215" spans="1:5" x14ac:dyDescent="0.35">
      <c r="A1215" s="6">
        <v>44613</v>
      </c>
      <c r="B1215" t="s">
        <v>43</v>
      </c>
      <c r="C1215" t="s">
        <v>60</v>
      </c>
      <c r="D1215" s="24">
        <v>44805</v>
      </c>
      <c r="E1215">
        <v>83.91</v>
      </c>
    </row>
    <row r="1216" spans="1:5" x14ac:dyDescent="0.35">
      <c r="A1216" s="6">
        <v>44613</v>
      </c>
      <c r="B1216" t="s">
        <v>43</v>
      </c>
      <c r="C1216" t="s">
        <v>60</v>
      </c>
      <c r="D1216" s="24">
        <v>44896</v>
      </c>
      <c r="E1216">
        <v>84.35</v>
      </c>
    </row>
    <row r="1217" spans="1:5" x14ac:dyDescent="0.35">
      <c r="A1217" s="6">
        <v>44613</v>
      </c>
      <c r="B1217" t="s">
        <v>43</v>
      </c>
      <c r="C1217" t="s">
        <v>60</v>
      </c>
      <c r="D1217" s="24">
        <v>44986</v>
      </c>
      <c r="E1217">
        <v>95.5</v>
      </c>
    </row>
    <row r="1218" spans="1:5" x14ac:dyDescent="0.35">
      <c r="A1218" s="6">
        <v>44613</v>
      </c>
      <c r="B1218" t="s">
        <v>43</v>
      </c>
      <c r="C1218" t="s">
        <v>60</v>
      </c>
      <c r="D1218" s="24">
        <v>45078</v>
      </c>
      <c r="E1218">
        <v>71.5</v>
      </c>
    </row>
    <row r="1219" spans="1:5" x14ac:dyDescent="0.35">
      <c r="A1219" s="6">
        <v>44613</v>
      </c>
      <c r="B1219" t="s">
        <v>43</v>
      </c>
      <c r="C1219" t="s">
        <v>60</v>
      </c>
      <c r="D1219" s="24">
        <v>45170</v>
      </c>
      <c r="E1219">
        <v>69.25</v>
      </c>
    </row>
    <row r="1220" spans="1:5" x14ac:dyDescent="0.35">
      <c r="A1220" s="6">
        <v>44613</v>
      </c>
      <c r="B1220" t="s">
        <v>43</v>
      </c>
      <c r="C1220" t="s">
        <v>60</v>
      </c>
      <c r="D1220" s="24">
        <v>45261</v>
      </c>
      <c r="E1220">
        <v>71</v>
      </c>
    </row>
    <row r="1221" spans="1:5" x14ac:dyDescent="0.35">
      <c r="A1221" s="6">
        <v>44614</v>
      </c>
      <c r="B1221" t="s">
        <v>43</v>
      </c>
      <c r="C1221" t="s">
        <v>60</v>
      </c>
      <c r="D1221" s="24">
        <v>44621</v>
      </c>
      <c r="E1221">
        <v>134.5</v>
      </c>
    </row>
    <row r="1222" spans="1:5" x14ac:dyDescent="0.35">
      <c r="A1222" s="6">
        <v>44614</v>
      </c>
      <c r="B1222" t="s">
        <v>43</v>
      </c>
      <c r="C1222" t="s">
        <v>60</v>
      </c>
      <c r="D1222" s="24">
        <v>44713</v>
      </c>
      <c r="E1222">
        <v>96.15</v>
      </c>
    </row>
    <row r="1223" spans="1:5" x14ac:dyDescent="0.35">
      <c r="A1223" s="6">
        <v>44614</v>
      </c>
      <c r="B1223" t="s">
        <v>43</v>
      </c>
      <c r="C1223" t="s">
        <v>60</v>
      </c>
      <c r="D1223" s="24">
        <v>44805</v>
      </c>
      <c r="E1223">
        <v>83.05</v>
      </c>
    </row>
    <row r="1224" spans="1:5" x14ac:dyDescent="0.35">
      <c r="A1224" s="6">
        <v>44614</v>
      </c>
      <c r="B1224" t="s">
        <v>43</v>
      </c>
      <c r="C1224" t="s">
        <v>60</v>
      </c>
      <c r="D1224" s="24">
        <v>44896</v>
      </c>
      <c r="E1224">
        <v>84</v>
      </c>
    </row>
    <row r="1225" spans="1:5" x14ac:dyDescent="0.35">
      <c r="A1225" s="6">
        <v>44614</v>
      </c>
      <c r="B1225" t="s">
        <v>43</v>
      </c>
      <c r="C1225" t="s">
        <v>60</v>
      </c>
      <c r="D1225" s="24">
        <v>44986</v>
      </c>
      <c r="E1225">
        <v>95</v>
      </c>
    </row>
    <row r="1226" spans="1:5" x14ac:dyDescent="0.35">
      <c r="A1226" s="6">
        <v>44614</v>
      </c>
      <c r="B1226" t="s">
        <v>43</v>
      </c>
      <c r="C1226" t="s">
        <v>60</v>
      </c>
      <c r="D1226" s="24">
        <v>45078</v>
      </c>
      <c r="E1226">
        <v>71.75</v>
      </c>
    </row>
    <row r="1227" spans="1:5" x14ac:dyDescent="0.35">
      <c r="A1227" s="6">
        <v>44614</v>
      </c>
      <c r="B1227" t="s">
        <v>43</v>
      </c>
      <c r="C1227" t="s">
        <v>60</v>
      </c>
      <c r="D1227" s="24">
        <v>45170</v>
      </c>
      <c r="E1227">
        <v>69</v>
      </c>
    </row>
    <row r="1228" spans="1:5" x14ac:dyDescent="0.35">
      <c r="A1228" s="6">
        <v>44614</v>
      </c>
      <c r="B1228" t="s">
        <v>43</v>
      </c>
      <c r="C1228" t="s">
        <v>60</v>
      </c>
      <c r="D1228" s="24">
        <v>45261</v>
      </c>
      <c r="E1228">
        <v>70.78</v>
      </c>
    </row>
    <row r="1229" spans="1:5" x14ac:dyDescent="0.35">
      <c r="A1229" s="6">
        <v>44615</v>
      </c>
      <c r="B1229" t="s">
        <v>43</v>
      </c>
      <c r="C1229" t="s">
        <v>60</v>
      </c>
      <c r="D1229" s="24">
        <v>44621</v>
      </c>
      <c r="E1229">
        <v>134.5</v>
      </c>
    </row>
    <row r="1230" spans="1:5" x14ac:dyDescent="0.35">
      <c r="A1230" s="6">
        <v>44615</v>
      </c>
      <c r="B1230" t="s">
        <v>43</v>
      </c>
      <c r="C1230" t="s">
        <v>60</v>
      </c>
      <c r="D1230" s="24">
        <v>44713</v>
      </c>
      <c r="E1230">
        <v>95.1</v>
      </c>
    </row>
    <row r="1231" spans="1:5" x14ac:dyDescent="0.35">
      <c r="A1231" s="6">
        <v>44615</v>
      </c>
      <c r="B1231" t="s">
        <v>43</v>
      </c>
      <c r="C1231" t="s">
        <v>60</v>
      </c>
      <c r="D1231" s="24">
        <v>44805</v>
      </c>
      <c r="E1231">
        <v>82.4</v>
      </c>
    </row>
    <row r="1232" spans="1:5" x14ac:dyDescent="0.35">
      <c r="A1232" s="6">
        <v>44615</v>
      </c>
      <c r="B1232" t="s">
        <v>43</v>
      </c>
      <c r="C1232" t="s">
        <v>60</v>
      </c>
      <c r="D1232" s="24">
        <v>44896</v>
      </c>
      <c r="E1232">
        <v>83.13</v>
      </c>
    </row>
    <row r="1233" spans="1:5" x14ac:dyDescent="0.35">
      <c r="A1233" s="6">
        <v>44615</v>
      </c>
      <c r="B1233" t="s">
        <v>43</v>
      </c>
      <c r="C1233" t="s">
        <v>60</v>
      </c>
      <c r="D1233" s="24">
        <v>44986</v>
      </c>
      <c r="E1233">
        <v>93.67</v>
      </c>
    </row>
    <row r="1234" spans="1:5" x14ac:dyDescent="0.35">
      <c r="A1234" s="6">
        <v>44615</v>
      </c>
      <c r="B1234" t="s">
        <v>43</v>
      </c>
      <c r="C1234" t="s">
        <v>60</v>
      </c>
      <c r="D1234" s="24">
        <v>45078</v>
      </c>
      <c r="E1234">
        <v>70.739999999999995</v>
      </c>
    </row>
    <row r="1235" spans="1:5" x14ac:dyDescent="0.35">
      <c r="A1235" s="6">
        <v>44615</v>
      </c>
      <c r="B1235" t="s">
        <v>43</v>
      </c>
      <c r="C1235" t="s">
        <v>60</v>
      </c>
      <c r="D1235" s="24">
        <v>45170</v>
      </c>
      <c r="E1235">
        <v>67.75</v>
      </c>
    </row>
    <row r="1236" spans="1:5" x14ac:dyDescent="0.35">
      <c r="A1236" s="6">
        <v>44615</v>
      </c>
      <c r="B1236" t="s">
        <v>43</v>
      </c>
      <c r="C1236" t="s">
        <v>60</v>
      </c>
      <c r="D1236" s="24">
        <v>45261</v>
      </c>
      <c r="E1236">
        <v>69.27</v>
      </c>
    </row>
    <row r="1237" spans="1:5" x14ac:dyDescent="0.35">
      <c r="A1237" s="6">
        <v>44616</v>
      </c>
      <c r="B1237" t="s">
        <v>43</v>
      </c>
      <c r="C1237" t="s">
        <v>60</v>
      </c>
      <c r="D1237" s="24">
        <v>44621</v>
      </c>
      <c r="E1237">
        <v>137.5</v>
      </c>
    </row>
    <row r="1238" spans="1:5" x14ac:dyDescent="0.35">
      <c r="A1238" s="6">
        <v>44616</v>
      </c>
      <c r="B1238" t="s">
        <v>43</v>
      </c>
      <c r="C1238" t="s">
        <v>60</v>
      </c>
      <c r="D1238" s="24">
        <v>44713</v>
      </c>
      <c r="E1238">
        <v>95</v>
      </c>
    </row>
    <row r="1239" spans="1:5" x14ac:dyDescent="0.35">
      <c r="A1239" s="6">
        <v>44616</v>
      </c>
      <c r="B1239" t="s">
        <v>43</v>
      </c>
      <c r="C1239" t="s">
        <v>60</v>
      </c>
      <c r="D1239" s="24">
        <v>44805</v>
      </c>
      <c r="E1239">
        <v>84</v>
      </c>
    </row>
    <row r="1240" spans="1:5" x14ac:dyDescent="0.35">
      <c r="A1240" s="6">
        <v>44616</v>
      </c>
      <c r="B1240" t="s">
        <v>43</v>
      </c>
      <c r="C1240" t="s">
        <v>60</v>
      </c>
      <c r="D1240" s="24">
        <v>44896</v>
      </c>
      <c r="E1240">
        <v>84</v>
      </c>
    </row>
    <row r="1241" spans="1:5" x14ac:dyDescent="0.35">
      <c r="A1241" s="6">
        <v>44616</v>
      </c>
      <c r="B1241" t="s">
        <v>43</v>
      </c>
      <c r="C1241" t="s">
        <v>60</v>
      </c>
      <c r="D1241" s="24">
        <v>44986</v>
      </c>
      <c r="E1241">
        <v>94.75</v>
      </c>
    </row>
    <row r="1242" spans="1:5" x14ac:dyDescent="0.35">
      <c r="A1242" s="6">
        <v>44616</v>
      </c>
      <c r="B1242" t="s">
        <v>43</v>
      </c>
      <c r="C1242" t="s">
        <v>60</v>
      </c>
      <c r="D1242" s="24">
        <v>45078</v>
      </c>
      <c r="E1242">
        <v>71.56</v>
      </c>
    </row>
    <row r="1243" spans="1:5" x14ac:dyDescent="0.35">
      <c r="A1243" s="6">
        <v>44616</v>
      </c>
      <c r="B1243" t="s">
        <v>43</v>
      </c>
      <c r="C1243" t="s">
        <v>60</v>
      </c>
      <c r="D1243" s="24">
        <v>45170</v>
      </c>
      <c r="E1243">
        <v>69.25</v>
      </c>
    </row>
    <row r="1244" spans="1:5" x14ac:dyDescent="0.35">
      <c r="A1244" s="6">
        <v>44616</v>
      </c>
      <c r="B1244" t="s">
        <v>43</v>
      </c>
      <c r="C1244" t="s">
        <v>60</v>
      </c>
      <c r="D1244" s="24">
        <v>45261</v>
      </c>
      <c r="E1244">
        <v>71.25</v>
      </c>
    </row>
    <row r="1245" spans="1:5" x14ac:dyDescent="0.35">
      <c r="A1245" s="6">
        <v>44617</v>
      </c>
      <c r="B1245" t="s">
        <v>43</v>
      </c>
      <c r="C1245" t="s">
        <v>60</v>
      </c>
      <c r="D1245" s="24">
        <v>44621</v>
      </c>
      <c r="E1245">
        <v>139</v>
      </c>
    </row>
    <row r="1246" spans="1:5" x14ac:dyDescent="0.35">
      <c r="A1246" s="6">
        <v>44617</v>
      </c>
      <c r="B1246" t="s">
        <v>43</v>
      </c>
      <c r="C1246" t="s">
        <v>60</v>
      </c>
      <c r="D1246" s="24">
        <v>44713</v>
      </c>
      <c r="E1246">
        <v>98</v>
      </c>
    </row>
    <row r="1247" spans="1:5" x14ac:dyDescent="0.35">
      <c r="A1247" s="6">
        <v>44617</v>
      </c>
      <c r="B1247" t="s">
        <v>43</v>
      </c>
      <c r="C1247" t="s">
        <v>60</v>
      </c>
      <c r="D1247" s="24">
        <v>44805</v>
      </c>
      <c r="E1247">
        <v>87.33</v>
      </c>
    </row>
    <row r="1248" spans="1:5" x14ac:dyDescent="0.35">
      <c r="A1248" s="6">
        <v>44617</v>
      </c>
      <c r="B1248" t="s">
        <v>43</v>
      </c>
      <c r="C1248" t="s">
        <v>60</v>
      </c>
      <c r="D1248" s="24">
        <v>44896</v>
      </c>
      <c r="E1248">
        <v>87.35</v>
      </c>
    </row>
    <row r="1249" spans="1:5" x14ac:dyDescent="0.35">
      <c r="A1249" s="6">
        <v>44617</v>
      </c>
      <c r="B1249" t="s">
        <v>43</v>
      </c>
      <c r="C1249" t="s">
        <v>60</v>
      </c>
      <c r="D1249" s="24">
        <v>44986</v>
      </c>
      <c r="E1249">
        <v>97.25</v>
      </c>
    </row>
    <row r="1250" spans="1:5" x14ac:dyDescent="0.35">
      <c r="A1250" s="6">
        <v>44617</v>
      </c>
      <c r="B1250" t="s">
        <v>43</v>
      </c>
      <c r="C1250" t="s">
        <v>60</v>
      </c>
      <c r="D1250" s="24">
        <v>45078</v>
      </c>
      <c r="E1250">
        <v>73</v>
      </c>
    </row>
    <row r="1251" spans="1:5" x14ac:dyDescent="0.35">
      <c r="A1251" s="6">
        <v>44617</v>
      </c>
      <c r="B1251" t="s">
        <v>43</v>
      </c>
      <c r="C1251" t="s">
        <v>60</v>
      </c>
      <c r="D1251" s="24">
        <v>45170</v>
      </c>
      <c r="E1251">
        <v>71</v>
      </c>
    </row>
    <row r="1252" spans="1:5" x14ac:dyDescent="0.35">
      <c r="A1252" s="6">
        <v>44617</v>
      </c>
      <c r="B1252" t="s">
        <v>43</v>
      </c>
      <c r="C1252" t="s">
        <v>60</v>
      </c>
      <c r="D1252" s="24">
        <v>45261</v>
      </c>
      <c r="E1252">
        <v>72</v>
      </c>
    </row>
    <row r="1253" spans="1:5" x14ac:dyDescent="0.35">
      <c r="A1253" s="6">
        <v>44620</v>
      </c>
      <c r="B1253" t="s">
        <v>43</v>
      </c>
      <c r="C1253" t="s">
        <v>60</v>
      </c>
      <c r="D1253" s="24">
        <v>44621</v>
      </c>
      <c r="E1253">
        <v>139</v>
      </c>
    </row>
    <row r="1254" spans="1:5" x14ac:dyDescent="0.35">
      <c r="A1254" s="6">
        <v>44620</v>
      </c>
      <c r="B1254" t="s">
        <v>43</v>
      </c>
      <c r="C1254" t="s">
        <v>60</v>
      </c>
      <c r="D1254" s="24">
        <v>44713</v>
      </c>
      <c r="E1254">
        <v>98.15</v>
      </c>
    </row>
    <row r="1255" spans="1:5" x14ac:dyDescent="0.35">
      <c r="A1255" s="6">
        <v>44620</v>
      </c>
      <c r="B1255" t="s">
        <v>43</v>
      </c>
      <c r="C1255" t="s">
        <v>60</v>
      </c>
      <c r="D1255" s="24">
        <v>44805</v>
      </c>
      <c r="E1255">
        <v>89.09</v>
      </c>
    </row>
    <row r="1256" spans="1:5" x14ac:dyDescent="0.35">
      <c r="A1256" s="6">
        <v>44620</v>
      </c>
      <c r="B1256" t="s">
        <v>43</v>
      </c>
      <c r="C1256" t="s">
        <v>60</v>
      </c>
      <c r="D1256" s="24">
        <v>44896</v>
      </c>
      <c r="E1256">
        <v>89.05</v>
      </c>
    </row>
    <row r="1257" spans="1:5" x14ac:dyDescent="0.35">
      <c r="A1257" s="6">
        <v>44620</v>
      </c>
      <c r="B1257" t="s">
        <v>43</v>
      </c>
      <c r="C1257" t="s">
        <v>60</v>
      </c>
      <c r="D1257" s="24">
        <v>44986</v>
      </c>
      <c r="E1257">
        <v>99.21</v>
      </c>
    </row>
    <row r="1258" spans="1:5" x14ac:dyDescent="0.35">
      <c r="A1258" s="6">
        <v>44620</v>
      </c>
      <c r="B1258" t="s">
        <v>43</v>
      </c>
      <c r="C1258" t="s">
        <v>60</v>
      </c>
      <c r="D1258" s="24">
        <v>45078</v>
      </c>
      <c r="E1258">
        <v>74.760000000000005</v>
      </c>
    </row>
    <row r="1259" spans="1:5" x14ac:dyDescent="0.35">
      <c r="A1259" s="6">
        <v>44620</v>
      </c>
      <c r="B1259" t="s">
        <v>43</v>
      </c>
      <c r="C1259" t="s">
        <v>60</v>
      </c>
      <c r="D1259" s="24">
        <v>45170</v>
      </c>
      <c r="E1259">
        <v>72.25</v>
      </c>
    </row>
    <row r="1260" spans="1:5" x14ac:dyDescent="0.35">
      <c r="A1260" s="6">
        <v>44620</v>
      </c>
      <c r="B1260" t="s">
        <v>43</v>
      </c>
      <c r="C1260" t="s">
        <v>60</v>
      </c>
      <c r="D1260" s="24">
        <v>45261</v>
      </c>
      <c r="E1260">
        <v>73.69</v>
      </c>
    </row>
    <row r="1261" spans="1:5" x14ac:dyDescent="0.35">
      <c r="A1261" s="6">
        <v>44621</v>
      </c>
      <c r="B1261" t="s">
        <v>43</v>
      </c>
      <c r="C1261" t="s">
        <v>60</v>
      </c>
      <c r="D1261" s="24">
        <v>44621</v>
      </c>
      <c r="E1261">
        <v>139</v>
      </c>
    </row>
    <row r="1262" spans="1:5" x14ac:dyDescent="0.35">
      <c r="A1262" s="6">
        <v>44621</v>
      </c>
      <c r="B1262" t="s">
        <v>43</v>
      </c>
      <c r="C1262" t="s">
        <v>60</v>
      </c>
      <c r="D1262" s="24">
        <v>44713</v>
      </c>
      <c r="E1262">
        <v>100</v>
      </c>
    </row>
    <row r="1263" spans="1:5" x14ac:dyDescent="0.35">
      <c r="A1263" s="6">
        <v>44621</v>
      </c>
      <c r="B1263" t="s">
        <v>43</v>
      </c>
      <c r="C1263" t="s">
        <v>60</v>
      </c>
      <c r="D1263" s="24">
        <v>44805</v>
      </c>
      <c r="E1263">
        <v>89</v>
      </c>
    </row>
    <row r="1264" spans="1:5" x14ac:dyDescent="0.35">
      <c r="A1264" s="6">
        <v>44621</v>
      </c>
      <c r="B1264" t="s">
        <v>43</v>
      </c>
      <c r="C1264" t="s">
        <v>60</v>
      </c>
      <c r="D1264" s="24">
        <v>44896</v>
      </c>
      <c r="E1264">
        <v>88.75</v>
      </c>
    </row>
    <row r="1265" spans="1:5" x14ac:dyDescent="0.35">
      <c r="A1265" s="6">
        <v>44621</v>
      </c>
      <c r="B1265" t="s">
        <v>43</v>
      </c>
      <c r="C1265" t="s">
        <v>60</v>
      </c>
      <c r="D1265" s="24">
        <v>44986</v>
      </c>
      <c r="E1265">
        <v>98.58</v>
      </c>
    </row>
    <row r="1266" spans="1:5" x14ac:dyDescent="0.35">
      <c r="A1266" s="6">
        <v>44621</v>
      </c>
      <c r="B1266" t="s">
        <v>43</v>
      </c>
      <c r="C1266" t="s">
        <v>60</v>
      </c>
      <c r="D1266" s="24">
        <v>45078</v>
      </c>
      <c r="E1266">
        <v>74.510000000000005</v>
      </c>
    </row>
    <row r="1267" spans="1:5" x14ac:dyDescent="0.35">
      <c r="A1267" s="6">
        <v>44621</v>
      </c>
      <c r="B1267" t="s">
        <v>43</v>
      </c>
      <c r="C1267" t="s">
        <v>60</v>
      </c>
      <c r="D1267" s="24">
        <v>45170</v>
      </c>
      <c r="E1267">
        <v>72.45</v>
      </c>
    </row>
    <row r="1268" spans="1:5" x14ac:dyDescent="0.35">
      <c r="A1268" s="6">
        <v>44621</v>
      </c>
      <c r="B1268" t="s">
        <v>43</v>
      </c>
      <c r="C1268" t="s">
        <v>60</v>
      </c>
      <c r="D1268" s="24">
        <v>45261</v>
      </c>
      <c r="E1268">
        <v>74.8</v>
      </c>
    </row>
    <row r="1269" spans="1:5" x14ac:dyDescent="0.35">
      <c r="A1269" s="6">
        <v>44622</v>
      </c>
      <c r="B1269" t="s">
        <v>43</v>
      </c>
      <c r="C1269" t="s">
        <v>60</v>
      </c>
      <c r="D1269" s="24">
        <v>44621</v>
      </c>
      <c r="E1269">
        <v>139</v>
      </c>
    </row>
    <row r="1270" spans="1:5" x14ac:dyDescent="0.35">
      <c r="A1270" s="6">
        <v>44622</v>
      </c>
      <c r="B1270" t="s">
        <v>43</v>
      </c>
      <c r="C1270" t="s">
        <v>60</v>
      </c>
      <c r="D1270" s="24">
        <v>44713</v>
      </c>
      <c r="E1270">
        <v>103</v>
      </c>
    </row>
    <row r="1271" spans="1:5" x14ac:dyDescent="0.35">
      <c r="A1271" s="6">
        <v>44622</v>
      </c>
      <c r="B1271" t="s">
        <v>43</v>
      </c>
      <c r="C1271" t="s">
        <v>60</v>
      </c>
      <c r="D1271" s="24">
        <v>44805</v>
      </c>
      <c r="E1271">
        <v>91</v>
      </c>
    </row>
    <row r="1272" spans="1:5" x14ac:dyDescent="0.35">
      <c r="A1272" s="6">
        <v>44622</v>
      </c>
      <c r="B1272" t="s">
        <v>43</v>
      </c>
      <c r="C1272" t="s">
        <v>60</v>
      </c>
      <c r="D1272" s="24">
        <v>44896</v>
      </c>
      <c r="E1272">
        <v>90.29</v>
      </c>
    </row>
    <row r="1273" spans="1:5" x14ac:dyDescent="0.35">
      <c r="A1273" s="6">
        <v>44622</v>
      </c>
      <c r="B1273" t="s">
        <v>43</v>
      </c>
      <c r="C1273" t="s">
        <v>60</v>
      </c>
      <c r="D1273" s="24">
        <v>44986</v>
      </c>
      <c r="E1273">
        <v>100.13</v>
      </c>
    </row>
    <row r="1274" spans="1:5" x14ac:dyDescent="0.35">
      <c r="A1274" s="6">
        <v>44622</v>
      </c>
      <c r="B1274" t="s">
        <v>43</v>
      </c>
      <c r="C1274" t="s">
        <v>60</v>
      </c>
      <c r="D1274" s="24">
        <v>45078</v>
      </c>
      <c r="E1274">
        <v>75.66</v>
      </c>
    </row>
    <row r="1275" spans="1:5" x14ac:dyDescent="0.35">
      <c r="A1275" s="6">
        <v>44622</v>
      </c>
      <c r="B1275" t="s">
        <v>43</v>
      </c>
      <c r="C1275" t="s">
        <v>60</v>
      </c>
      <c r="D1275" s="24">
        <v>45170</v>
      </c>
      <c r="E1275">
        <v>74</v>
      </c>
    </row>
    <row r="1276" spans="1:5" x14ac:dyDescent="0.35">
      <c r="A1276" s="6">
        <v>44622</v>
      </c>
      <c r="B1276" t="s">
        <v>43</v>
      </c>
      <c r="C1276" t="s">
        <v>60</v>
      </c>
      <c r="D1276" s="24">
        <v>45261</v>
      </c>
      <c r="E1276">
        <v>76.5</v>
      </c>
    </row>
    <row r="1277" spans="1:5" x14ac:dyDescent="0.35">
      <c r="A1277" s="6">
        <v>44623</v>
      </c>
      <c r="B1277" t="s">
        <v>43</v>
      </c>
      <c r="C1277" t="s">
        <v>60</v>
      </c>
      <c r="D1277" s="24">
        <v>44621</v>
      </c>
      <c r="E1277">
        <v>139</v>
      </c>
    </row>
    <row r="1278" spans="1:5" x14ac:dyDescent="0.35">
      <c r="A1278" s="6">
        <v>44623</v>
      </c>
      <c r="B1278" t="s">
        <v>43</v>
      </c>
      <c r="C1278" t="s">
        <v>60</v>
      </c>
      <c r="D1278" s="24">
        <v>44713</v>
      </c>
      <c r="E1278">
        <v>107</v>
      </c>
    </row>
    <row r="1279" spans="1:5" x14ac:dyDescent="0.35">
      <c r="A1279" s="6">
        <v>44623</v>
      </c>
      <c r="B1279" t="s">
        <v>43</v>
      </c>
      <c r="C1279" t="s">
        <v>60</v>
      </c>
      <c r="D1279" s="24">
        <v>44805</v>
      </c>
      <c r="E1279">
        <v>93.81</v>
      </c>
    </row>
    <row r="1280" spans="1:5" x14ac:dyDescent="0.35">
      <c r="A1280" s="6">
        <v>44623</v>
      </c>
      <c r="B1280" t="s">
        <v>43</v>
      </c>
      <c r="C1280" t="s">
        <v>60</v>
      </c>
      <c r="D1280" s="24">
        <v>44896</v>
      </c>
      <c r="E1280">
        <v>92.95</v>
      </c>
    </row>
    <row r="1281" spans="1:5" x14ac:dyDescent="0.35">
      <c r="A1281" s="6">
        <v>44623</v>
      </c>
      <c r="B1281" t="s">
        <v>43</v>
      </c>
      <c r="C1281" t="s">
        <v>60</v>
      </c>
      <c r="D1281" s="24">
        <v>44986</v>
      </c>
      <c r="E1281">
        <v>104</v>
      </c>
    </row>
    <row r="1282" spans="1:5" x14ac:dyDescent="0.35">
      <c r="A1282" s="6">
        <v>44623</v>
      </c>
      <c r="B1282" t="s">
        <v>43</v>
      </c>
      <c r="C1282" t="s">
        <v>60</v>
      </c>
      <c r="D1282" s="24">
        <v>45078</v>
      </c>
      <c r="E1282">
        <v>78</v>
      </c>
    </row>
    <row r="1283" spans="1:5" x14ac:dyDescent="0.35">
      <c r="A1283" s="6">
        <v>44623</v>
      </c>
      <c r="B1283" t="s">
        <v>43</v>
      </c>
      <c r="C1283" t="s">
        <v>60</v>
      </c>
      <c r="D1283" s="24">
        <v>45170</v>
      </c>
      <c r="E1283">
        <v>76.63</v>
      </c>
    </row>
    <row r="1284" spans="1:5" x14ac:dyDescent="0.35">
      <c r="A1284" s="6">
        <v>44623</v>
      </c>
      <c r="B1284" t="s">
        <v>43</v>
      </c>
      <c r="C1284" t="s">
        <v>60</v>
      </c>
      <c r="D1284" s="24">
        <v>45261</v>
      </c>
      <c r="E1284">
        <v>78.709999999999994</v>
      </c>
    </row>
    <row r="1285" spans="1:5" x14ac:dyDescent="0.35">
      <c r="A1285" s="6">
        <v>44624</v>
      </c>
      <c r="B1285" t="s">
        <v>43</v>
      </c>
      <c r="C1285" t="s">
        <v>60</v>
      </c>
      <c r="D1285" s="24">
        <v>44621</v>
      </c>
      <c r="E1285">
        <v>139</v>
      </c>
    </row>
    <row r="1286" spans="1:5" x14ac:dyDescent="0.35">
      <c r="A1286" s="6">
        <v>44624</v>
      </c>
      <c r="B1286" t="s">
        <v>43</v>
      </c>
      <c r="C1286" t="s">
        <v>60</v>
      </c>
      <c r="D1286" s="24">
        <v>44713</v>
      </c>
      <c r="E1286">
        <v>105</v>
      </c>
    </row>
    <row r="1287" spans="1:5" x14ac:dyDescent="0.35">
      <c r="A1287" s="6">
        <v>44624</v>
      </c>
      <c r="B1287" t="s">
        <v>43</v>
      </c>
      <c r="C1287" t="s">
        <v>60</v>
      </c>
      <c r="D1287" s="24">
        <v>44805</v>
      </c>
      <c r="E1287">
        <v>94.38</v>
      </c>
    </row>
    <row r="1288" spans="1:5" x14ac:dyDescent="0.35">
      <c r="A1288" s="6">
        <v>44624</v>
      </c>
      <c r="B1288" t="s">
        <v>43</v>
      </c>
      <c r="C1288" t="s">
        <v>60</v>
      </c>
      <c r="D1288" s="24">
        <v>44896</v>
      </c>
      <c r="E1288">
        <v>93.38</v>
      </c>
    </row>
    <row r="1289" spans="1:5" x14ac:dyDescent="0.35">
      <c r="A1289" s="6">
        <v>44624</v>
      </c>
      <c r="B1289" t="s">
        <v>43</v>
      </c>
      <c r="C1289" t="s">
        <v>60</v>
      </c>
      <c r="D1289" s="24">
        <v>44986</v>
      </c>
      <c r="E1289">
        <v>104.75</v>
      </c>
    </row>
    <row r="1290" spans="1:5" x14ac:dyDescent="0.35">
      <c r="A1290" s="6">
        <v>44624</v>
      </c>
      <c r="B1290" t="s">
        <v>43</v>
      </c>
      <c r="C1290" t="s">
        <v>60</v>
      </c>
      <c r="D1290" s="24">
        <v>45078</v>
      </c>
      <c r="E1290">
        <v>78.38</v>
      </c>
    </row>
    <row r="1291" spans="1:5" x14ac:dyDescent="0.35">
      <c r="A1291" s="6">
        <v>44624</v>
      </c>
      <c r="B1291" t="s">
        <v>43</v>
      </c>
      <c r="C1291" t="s">
        <v>60</v>
      </c>
      <c r="D1291" s="24">
        <v>45170</v>
      </c>
      <c r="E1291">
        <v>77</v>
      </c>
    </row>
    <row r="1292" spans="1:5" x14ac:dyDescent="0.35">
      <c r="A1292" s="6">
        <v>44624</v>
      </c>
      <c r="B1292" t="s">
        <v>43</v>
      </c>
      <c r="C1292" t="s">
        <v>60</v>
      </c>
      <c r="D1292" s="24">
        <v>45261</v>
      </c>
      <c r="E1292">
        <v>79.239999999999995</v>
      </c>
    </row>
    <row r="1293" spans="1:5" x14ac:dyDescent="0.35">
      <c r="A1293" s="6">
        <v>44627</v>
      </c>
      <c r="B1293" t="s">
        <v>43</v>
      </c>
      <c r="C1293" t="s">
        <v>60</v>
      </c>
      <c r="D1293" s="24">
        <v>44621</v>
      </c>
      <c r="E1293">
        <v>140</v>
      </c>
    </row>
    <row r="1294" spans="1:5" x14ac:dyDescent="0.35">
      <c r="A1294" s="6">
        <v>44627</v>
      </c>
      <c r="B1294" t="s">
        <v>43</v>
      </c>
      <c r="C1294" t="s">
        <v>60</v>
      </c>
      <c r="D1294" s="24">
        <v>44713</v>
      </c>
      <c r="E1294">
        <v>109.75</v>
      </c>
    </row>
    <row r="1295" spans="1:5" x14ac:dyDescent="0.35">
      <c r="A1295" s="6">
        <v>44627</v>
      </c>
      <c r="B1295" t="s">
        <v>43</v>
      </c>
      <c r="C1295" t="s">
        <v>60</v>
      </c>
      <c r="D1295" s="24">
        <v>44805</v>
      </c>
      <c r="E1295">
        <v>97.29</v>
      </c>
    </row>
    <row r="1296" spans="1:5" x14ac:dyDescent="0.35">
      <c r="A1296" s="6">
        <v>44627</v>
      </c>
      <c r="B1296" t="s">
        <v>43</v>
      </c>
      <c r="C1296" t="s">
        <v>60</v>
      </c>
      <c r="D1296" s="24">
        <v>44896</v>
      </c>
      <c r="E1296">
        <v>96.29</v>
      </c>
    </row>
    <row r="1297" spans="1:5" x14ac:dyDescent="0.35">
      <c r="A1297" s="6">
        <v>44627</v>
      </c>
      <c r="B1297" t="s">
        <v>43</v>
      </c>
      <c r="C1297" t="s">
        <v>60</v>
      </c>
      <c r="D1297" s="24">
        <v>44986</v>
      </c>
      <c r="E1297">
        <v>108.21</v>
      </c>
    </row>
    <row r="1298" spans="1:5" x14ac:dyDescent="0.35">
      <c r="A1298" s="6">
        <v>44627</v>
      </c>
      <c r="B1298" t="s">
        <v>43</v>
      </c>
      <c r="C1298" t="s">
        <v>60</v>
      </c>
      <c r="D1298" s="24">
        <v>45078</v>
      </c>
      <c r="E1298">
        <v>80.319999999999993</v>
      </c>
    </row>
    <row r="1299" spans="1:5" x14ac:dyDescent="0.35">
      <c r="A1299" s="6">
        <v>44627</v>
      </c>
      <c r="B1299" t="s">
        <v>43</v>
      </c>
      <c r="C1299" t="s">
        <v>60</v>
      </c>
      <c r="D1299" s="24">
        <v>45170</v>
      </c>
      <c r="E1299">
        <v>79.5</v>
      </c>
    </row>
    <row r="1300" spans="1:5" x14ac:dyDescent="0.35">
      <c r="A1300" s="6">
        <v>44627</v>
      </c>
      <c r="B1300" t="s">
        <v>43</v>
      </c>
      <c r="C1300" t="s">
        <v>60</v>
      </c>
      <c r="D1300" s="24">
        <v>45261</v>
      </c>
      <c r="E1300">
        <v>81</v>
      </c>
    </row>
    <row r="1301" spans="1:5" x14ac:dyDescent="0.35">
      <c r="A1301" s="6">
        <v>44628</v>
      </c>
      <c r="B1301" t="s">
        <v>43</v>
      </c>
      <c r="C1301" t="s">
        <v>60</v>
      </c>
      <c r="D1301" s="24">
        <v>44621</v>
      </c>
      <c r="E1301">
        <v>140</v>
      </c>
    </row>
    <row r="1302" spans="1:5" x14ac:dyDescent="0.35">
      <c r="A1302" s="6">
        <v>44628</v>
      </c>
      <c r="B1302" t="s">
        <v>43</v>
      </c>
      <c r="C1302" t="s">
        <v>60</v>
      </c>
      <c r="D1302" s="24">
        <v>44713</v>
      </c>
      <c r="E1302">
        <v>110</v>
      </c>
    </row>
    <row r="1303" spans="1:5" x14ac:dyDescent="0.35">
      <c r="A1303" s="6">
        <v>44628</v>
      </c>
      <c r="B1303" t="s">
        <v>43</v>
      </c>
      <c r="C1303" t="s">
        <v>60</v>
      </c>
      <c r="D1303" s="24">
        <v>44805</v>
      </c>
      <c r="E1303">
        <v>99.18</v>
      </c>
    </row>
    <row r="1304" spans="1:5" x14ac:dyDescent="0.35">
      <c r="A1304" s="6">
        <v>44628</v>
      </c>
      <c r="B1304" t="s">
        <v>43</v>
      </c>
      <c r="C1304" t="s">
        <v>60</v>
      </c>
      <c r="D1304" s="24">
        <v>44896</v>
      </c>
      <c r="E1304">
        <v>98.16</v>
      </c>
    </row>
    <row r="1305" spans="1:5" x14ac:dyDescent="0.35">
      <c r="A1305" s="6">
        <v>44628</v>
      </c>
      <c r="B1305" t="s">
        <v>43</v>
      </c>
      <c r="C1305" t="s">
        <v>60</v>
      </c>
      <c r="D1305" s="24">
        <v>44986</v>
      </c>
      <c r="E1305">
        <v>110.25</v>
      </c>
    </row>
    <row r="1306" spans="1:5" x14ac:dyDescent="0.35">
      <c r="A1306" s="6">
        <v>44628</v>
      </c>
      <c r="B1306" t="s">
        <v>43</v>
      </c>
      <c r="C1306" t="s">
        <v>60</v>
      </c>
      <c r="D1306" s="24">
        <v>45078</v>
      </c>
      <c r="E1306">
        <v>81.86</v>
      </c>
    </row>
    <row r="1307" spans="1:5" x14ac:dyDescent="0.35">
      <c r="A1307" s="6">
        <v>44628</v>
      </c>
      <c r="B1307" t="s">
        <v>43</v>
      </c>
      <c r="C1307" t="s">
        <v>60</v>
      </c>
      <c r="D1307" s="24">
        <v>45170</v>
      </c>
      <c r="E1307">
        <v>80.72</v>
      </c>
    </row>
    <row r="1308" spans="1:5" x14ac:dyDescent="0.35">
      <c r="A1308" s="6">
        <v>44628</v>
      </c>
      <c r="B1308" t="s">
        <v>43</v>
      </c>
      <c r="C1308" t="s">
        <v>60</v>
      </c>
      <c r="D1308" s="24">
        <v>45261</v>
      </c>
      <c r="E1308">
        <v>81.75</v>
      </c>
    </row>
    <row r="1309" spans="1:5" x14ac:dyDescent="0.35">
      <c r="A1309" s="6">
        <v>44629</v>
      </c>
      <c r="B1309" t="s">
        <v>43</v>
      </c>
      <c r="C1309" t="s">
        <v>60</v>
      </c>
      <c r="D1309" s="24">
        <v>44621</v>
      </c>
      <c r="E1309">
        <v>156</v>
      </c>
    </row>
    <row r="1310" spans="1:5" x14ac:dyDescent="0.35">
      <c r="A1310" s="6">
        <v>44629</v>
      </c>
      <c r="B1310" t="s">
        <v>43</v>
      </c>
      <c r="C1310" t="s">
        <v>60</v>
      </c>
      <c r="D1310" s="24">
        <v>44713</v>
      </c>
      <c r="E1310">
        <v>114</v>
      </c>
    </row>
    <row r="1311" spans="1:5" x14ac:dyDescent="0.35">
      <c r="A1311" s="6">
        <v>44629</v>
      </c>
      <c r="B1311" t="s">
        <v>43</v>
      </c>
      <c r="C1311" t="s">
        <v>60</v>
      </c>
      <c r="D1311" s="24">
        <v>44805</v>
      </c>
      <c r="E1311">
        <v>101.33</v>
      </c>
    </row>
    <row r="1312" spans="1:5" x14ac:dyDescent="0.35">
      <c r="A1312" s="6">
        <v>44629</v>
      </c>
      <c r="B1312" t="s">
        <v>43</v>
      </c>
      <c r="C1312" t="s">
        <v>60</v>
      </c>
      <c r="D1312" s="24">
        <v>44896</v>
      </c>
      <c r="E1312">
        <v>101.17</v>
      </c>
    </row>
    <row r="1313" spans="1:5" x14ac:dyDescent="0.35">
      <c r="A1313" s="6">
        <v>44629</v>
      </c>
      <c r="B1313" t="s">
        <v>43</v>
      </c>
      <c r="C1313" t="s">
        <v>60</v>
      </c>
      <c r="D1313" s="24">
        <v>44986</v>
      </c>
      <c r="E1313">
        <v>114.43</v>
      </c>
    </row>
    <row r="1314" spans="1:5" x14ac:dyDescent="0.35">
      <c r="A1314" s="6">
        <v>44629</v>
      </c>
      <c r="B1314" t="s">
        <v>43</v>
      </c>
      <c r="C1314" t="s">
        <v>60</v>
      </c>
      <c r="D1314" s="24">
        <v>45078</v>
      </c>
      <c r="E1314">
        <v>83.2</v>
      </c>
    </row>
    <row r="1315" spans="1:5" x14ac:dyDescent="0.35">
      <c r="A1315" s="6">
        <v>44629</v>
      </c>
      <c r="B1315" t="s">
        <v>43</v>
      </c>
      <c r="C1315" t="s">
        <v>60</v>
      </c>
      <c r="D1315" s="24">
        <v>45170</v>
      </c>
      <c r="E1315">
        <v>81.5</v>
      </c>
    </row>
    <row r="1316" spans="1:5" x14ac:dyDescent="0.35">
      <c r="A1316" s="6">
        <v>44629</v>
      </c>
      <c r="B1316" t="s">
        <v>43</v>
      </c>
      <c r="C1316" t="s">
        <v>60</v>
      </c>
      <c r="D1316" s="24">
        <v>45261</v>
      </c>
      <c r="E1316">
        <v>83</v>
      </c>
    </row>
    <row r="1317" spans="1:5" x14ac:dyDescent="0.35">
      <c r="A1317" s="6">
        <v>44630</v>
      </c>
      <c r="B1317" t="s">
        <v>43</v>
      </c>
      <c r="C1317" t="s">
        <v>60</v>
      </c>
      <c r="D1317" s="24">
        <v>44621</v>
      </c>
      <c r="E1317">
        <v>156</v>
      </c>
    </row>
    <row r="1318" spans="1:5" x14ac:dyDescent="0.35">
      <c r="A1318" s="6">
        <v>44630</v>
      </c>
      <c r="B1318" t="s">
        <v>43</v>
      </c>
      <c r="C1318" t="s">
        <v>60</v>
      </c>
      <c r="D1318" s="24">
        <v>44713</v>
      </c>
      <c r="E1318">
        <v>109.75</v>
      </c>
    </row>
    <row r="1319" spans="1:5" x14ac:dyDescent="0.35">
      <c r="A1319" s="6">
        <v>44630</v>
      </c>
      <c r="B1319" t="s">
        <v>43</v>
      </c>
      <c r="C1319" t="s">
        <v>60</v>
      </c>
      <c r="D1319" s="24">
        <v>44805</v>
      </c>
      <c r="E1319">
        <v>99.3</v>
      </c>
    </row>
    <row r="1320" spans="1:5" x14ac:dyDescent="0.35">
      <c r="A1320" s="6">
        <v>44630</v>
      </c>
      <c r="B1320" t="s">
        <v>43</v>
      </c>
      <c r="C1320" t="s">
        <v>60</v>
      </c>
      <c r="D1320" s="24">
        <v>44896</v>
      </c>
      <c r="E1320">
        <v>99.15</v>
      </c>
    </row>
    <row r="1321" spans="1:5" x14ac:dyDescent="0.35">
      <c r="A1321" s="6">
        <v>44630</v>
      </c>
      <c r="B1321" t="s">
        <v>43</v>
      </c>
      <c r="C1321" t="s">
        <v>60</v>
      </c>
      <c r="D1321" s="24">
        <v>44986</v>
      </c>
      <c r="E1321">
        <v>112</v>
      </c>
    </row>
    <row r="1322" spans="1:5" x14ac:dyDescent="0.35">
      <c r="A1322" s="6">
        <v>44630</v>
      </c>
      <c r="B1322" t="s">
        <v>43</v>
      </c>
      <c r="C1322" t="s">
        <v>60</v>
      </c>
      <c r="D1322" s="24">
        <v>45078</v>
      </c>
      <c r="E1322">
        <v>81.209999999999994</v>
      </c>
    </row>
    <row r="1323" spans="1:5" x14ac:dyDescent="0.35">
      <c r="A1323" s="6">
        <v>44630</v>
      </c>
      <c r="B1323" t="s">
        <v>43</v>
      </c>
      <c r="C1323" t="s">
        <v>60</v>
      </c>
      <c r="D1323" s="24">
        <v>45170</v>
      </c>
      <c r="E1323">
        <v>80.05</v>
      </c>
    </row>
    <row r="1324" spans="1:5" x14ac:dyDescent="0.35">
      <c r="A1324" s="6">
        <v>44630</v>
      </c>
      <c r="B1324" t="s">
        <v>43</v>
      </c>
      <c r="C1324" t="s">
        <v>60</v>
      </c>
      <c r="D1324" s="24">
        <v>45261</v>
      </c>
      <c r="E1324">
        <v>81.52</v>
      </c>
    </row>
    <row r="1325" spans="1:5" x14ac:dyDescent="0.35">
      <c r="A1325" s="6">
        <v>44631</v>
      </c>
      <c r="B1325" t="s">
        <v>43</v>
      </c>
      <c r="C1325" t="s">
        <v>60</v>
      </c>
      <c r="D1325" s="24">
        <v>44621</v>
      </c>
      <c r="E1325">
        <v>156</v>
      </c>
    </row>
    <row r="1326" spans="1:5" x14ac:dyDescent="0.35">
      <c r="A1326" s="6">
        <v>44631</v>
      </c>
      <c r="B1326" t="s">
        <v>43</v>
      </c>
      <c r="C1326" t="s">
        <v>60</v>
      </c>
      <c r="D1326" s="24">
        <v>44713</v>
      </c>
      <c r="E1326">
        <v>109.5</v>
      </c>
    </row>
    <row r="1327" spans="1:5" x14ac:dyDescent="0.35">
      <c r="A1327" s="6">
        <v>44631</v>
      </c>
      <c r="B1327" t="s">
        <v>43</v>
      </c>
      <c r="C1327" t="s">
        <v>60</v>
      </c>
      <c r="D1327" s="24">
        <v>44805</v>
      </c>
      <c r="E1327">
        <v>100</v>
      </c>
    </row>
    <row r="1328" spans="1:5" x14ac:dyDescent="0.35">
      <c r="A1328" s="6">
        <v>44631</v>
      </c>
      <c r="B1328" t="s">
        <v>43</v>
      </c>
      <c r="C1328" t="s">
        <v>60</v>
      </c>
      <c r="D1328" s="24">
        <v>44896</v>
      </c>
      <c r="E1328">
        <v>99</v>
      </c>
    </row>
    <row r="1329" spans="1:5" x14ac:dyDescent="0.35">
      <c r="A1329" s="6">
        <v>44631</v>
      </c>
      <c r="B1329" t="s">
        <v>43</v>
      </c>
      <c r="C1329" t="s">
        <v>60</v>
      </c>
      <c r="D1329" s="24">
        <v>44986</v>
      </c>
      <c r="E1329">
        <v>112.5</v>
      </c>
    </row>
    <row r="1330" spans="1:5" x14ac:dyDescent="0.35">
      <c r="A1330" s="6">
        <v>44631</v>
      </c>
      <c r="B1330" t="s">
        <v>43</v>
      </c>
      <c r="C1330" t="s">
        <v>60</v>
      </c>
      <c r="D1330" s="24">
        <v>45078</v>
      </c>
      <c r="E1330">
        <v>81</v>
      </c>
    </row>
    <row r="1331" spans="1:5" x14ac:dyDescent="0.35">
      <c r="A1331" s="6">
        <v>44631</v>
      </c>
      <c r="B1331" t="s">
        <v>43</v>
      </c>
      <c r="C1331" t="s">
        <v>60</v>
      </c>
      <c r="D1331" s="24">
        <v>45170</v>
      </c>
      <c r="E1331">
        <v>80.22</v>
      </c>
    </row>
    <row r="1332" spans="1:5" x14ac:dyDescent="0.35">
      <c r="A1332" s="6">
        <v>44631</v>
      </c>
      <c r="B1332" t="s">
        <v>43</v>
      </c>
      <c r="C1332" t="s">
        <v>60</v>
      </c>
      <c r="D1332" s="24">
        <v>45261</v>
      </c>
      <c r="E1332">
        <v>81.69</v>
      </c>
    </row>
    <row r="1333" spans="1:5" x14ac:dyDescent="0.35">
      <c r="A1333" s="6">
        <v>44634</v>
      </c>
      <c r="B1333" t="s">
        <v>43</v>
      </c>
      <c r="C1333" t="s">
        <v>60</v>
      </c>
      <c r="D1333" s="24">
        <v>44621</v>
      </c>
      <c r="E1333">
        <v>153</v>
      </c>
    </row>
    <row r="1334" spans="1:5" x14ac:dyDescent="0.35">
      <c r="A1334" s="6">
        <v>44634</v>
      </c>
      <c r="B1334" t="s">
        <v>43</v>
      </c>
      <c r="C1334" t="s">
        <v>60</v>
      </c>
      <c r="D1334" s="24">
        <v>44713</v>
      </c>
      <c r="E1334">
        <v>110.5</v>
      </c>
    </row>
    <row r="1335" spans="1:5" x14ac:dyDescent="0.35">
      <c r="A1335" s="6">
        <v>44634</v>
      </c>
      <c r="B1335" t="s">
        <v>43</v>
      </c>
      <c r="C1335" t="s">
        <v>60</v>
      </c>
      <c r="D1335" s="24">
        <v>44805</v>
      </c>
      <c r="E1335">
        <v>100.11</v>
      </c>
    </row>
    <row r="1336" spans="1:5" x14ac:dyDescent="0.35">
      <c r="A1336" s="6">
        <v>44634</v>
      </c>
      <c r="B1336" t="s">
        <v>43</v>
      </c>
      <c r="C1336" t="s">
        <v>60</v>
      </c>
      <c r="D1336" s="24">
        <v>44896</v>
      </c>
      <c r="E1336">
        <v>99.25</v>
      </c>
    </row>
    <row r="1337" spans="1:5" x14ac:dyDescent="0.35">
      <c r="A1337" s="6">
        <v>44634</v>
      </c>
      <c r="B1337" t="s">
        <v>43</v>
      </c>
      <c r="C1337" t="s">
        <v>60</v>
      </c>
      <c r="D1337" s="24">
        <v>44986</v>
      </c>
      <c r="E1337">
        <v>112.75</v>
      </c>
    </row>
    <row r="1338" spans="1:5" x14ac:dyDescent="0.35">
      <c r="A1338" s="6">
        <v>44634</v>
      </c>
      <c r="B1338" t="s">
        <v>43</v>
      </c>
      <c r="C1338" t="s">
        <v>60</v>
      </c>
      <c r="D1338" s="24">
        <v>45078</v>
      </c>
      <c r="E1338">
        <v>81</v>
      </c>
    </row>
    <row r="1339" spans="1:5" x14ac:dyDescent="0.35">
      <c r="A1339" s="6">
        <v>44634</v>
      </c>
      <c r="B1339" t="s">
        <v>43</v>
      </c>
      <c r="C1339" t="s">
        <v>60</v>
      </c>
      <c r="D1339" s="24">
        <v>45170</v>
      </c>
      <c r="E1339">
        <v>80</v>
      </c>
    </row>
    <row r="1340" spans="1:5" x14ac:dyDescent="0.35">
      <c r="A1340" s="6">
        <v>44634</v>
      </c>
      <c r="B1340" t="s">
        <v>43</v>
      </c>
      <c r="C1340" t="s">
        <v>60</v>
      </c>
      <c r="D1340" s="24">
        <v>45261</v>
      </c>
      <c r="E1340">
        <v>82.25</v>
      </c>
    </row>
    <row r="1341" spans="1:5" x14ac:dyDescent="0.35">
      <c r="A1341" s="6">
        <v>44635</v>
      </c>
      <c r="B1341" t="s">
        <v>43</v>
      </c>
      <c r="C1341" t="s">
        <v>60</v>
      </c>
      <c r="D1341" s="24">
        <v>44621</v>
      </c>
      <c r="E1341">
        <v>149</v>
      </c>
    </row>
    <row r="1342" spans="1:5" x14ac:dyDescent="0.35">
      <c r="A1342" s="6">
        <v>44635</v>
      </c>
      <c r="B1342" t="s">
        <v>43</v>
      </c>
      <c r="C1342" t="s">
        <v>60</v>
      </c>
      <c r="D1342" s="24">
        <v>44713</v>
      </c>
      <c r="E1342">
        <v>112</v>
      </c>
    </row>
    <row r="1343" spans="1:5" x14ac:dyDescent="0.35">
      <c r="A1343" s="6">
        <v>44635</v>
      </c>
      <c r="B1343" t="s">
        <v>43</v>
      </c>
      <c r="C1343" t="s">
        <v>60</v>
      </c>
      <c r="D1343" s="24">
        <v>44805</v>
      </c>
      <c r="E1343">
        <v>101.39</v>
      </c>
    </row>
    <row r="1344" spans="1:5" x14ac:dyDescent="0.35">
      <c r="A1344" s="6">
        <v>44635</v>
      </c>
      <c r="B1344" t="s">
        <v>43</v>
      </c>
      <c r="C1344" t="s">
        <v>60</v>
      </c>
      <c r="D1344" s="24">
        <v>44896</v>
      </c>
      <c r="E1344">
        <v>100.75</v>
      </c>
    </row>
    <row r="1345" spans="1:5" x14ac:dyDescent="0.35">
      <c r="A1345" s="6">
        <v>44635</v>
      </c>
      <c r="B1345" t="s">
        <v>43</v>
      </c>
      <c r="C1345" t="s">
        <v>60</v>
      </c>
      <c r="D1345" s="24">
        <v>44986</v>
      </c>
      <c r="E1345">
        <v>114.75</v>
      </c>
    </row>
    <row r="1346" spans="1:5" x14ac:dyDescent="0.35">
      <c r="A1346" s="6">
        <v>44635</v>
      </c>
      <c r="B1346" t="s">
        <v>43</v>
      </c>
      <c r="C1346" t="s">
        <v>60</v>
      </c>
      <c r="D1346" s="24">
        <v>45078</v>
      </c>
      <c r="E1346">
        <v>82.05</v>
      </c>
    </row>
    <row r="1347" spans="1:5" x14ac:dyDescent="0.35">
      <c r="A1347" s="6">
        <v>44635</v>
      </c>
      <c r="B1347" t="s">
        <v>43</v>
      </c>
      <c r="C1347" t="s">
        <v>60</v>
      </c>
      <c r="D1347" s="24">
        <v>45170</v>
      </c>
      <c r="E1347">
        <v>81.45</v>
      </c>
    </row>
    <row r="1348" spans="1:5" x14ac:dyDescent="0.35">
      <c r="A1348" s="6">
        <v>44635</v>
      </c>
      <c r="B1348" t="s">
        <v>43</v>
      </c>
      <c r="C1348" t="s">
        <v>60</v>
      </c>
      <c r="D1348" s="24">
        <v>45261</v>
      </c>
      <c r="E1348">
        <v>83.75</v>
      </c>
    </row>
    <row r="1349" spans="1:5" x14ac:dyDescent="0.35">
      <c r="A1349" s="6">
        <v>44636</v>
      </c>
      <c r="B1349" t="s">
        <v>43</v>
      </c>
      <c r="C1349" t="s">
        <v>60</v>
      </c>
      <c r="D1349" s="24">
        <v>44621</v>
      </c>
      <c r="E1349">
        <v>149</v>
      </c>
    </row>
    <row r="1350" spans="1:5" x14ac:dyDescent="0.35">
      <c r="A1350" s="6">
        <v>44636</v>
      </c>
      <c r="B1350" t="s">
        <v>43</v>
      </c>
      <c r="C1350" t="s">
        <v>60</v>
      </c>
      <c r="D1350" s="24">
        <v>44713</v>
      </c>
      <c r="E1350">
        <v>112</v>
      </c>
    </row>
    <row r="1351" spans="1:5" x14ac:dyDescent="0.35">
      <c r="A1351" s="6">
        <v>44636</v>
      </c>
      <c r="B1351" t="s">
        <v>43</v>
      </c>
      <c r="C1351" t="s">
        <v>60</v>
      </c>
      <c r="D1351" s="24">
        <v>44805</v>
      </c>
      <c r="E1351">
        <v>101.25</v>
      </c>
    </row>
    <row r="1352" spans="1:5" x14ac:dyDescent="0.35">
      <c r="A1352" s="6">
        <v>44636</v>
      </c>
      <c r="B1352" t="s">
        <v>43</v>
      </c>
      <c r="C1352" t="s">
        <v>60</v>
      </c>
      <c r="D1352" s="24">
        <v>44896</v>
      </c>
      <c r="E1352">
        <v>100.92</v>
      </c>
    </row>
    <row r="1353" spans="1:5" x14ac:dyDescent="0.35">
      <c r="A1353" s="6">
        <v>44636</v>
      </c>
      <c r="B1353" t="s">
        <v>43</v>
      </c>
      <c r="C1353" t="s">
        <v>60</v>
      </c>
      <c r="D1353" s="24">
        <v>44986</v>
      </c>
      <c r="E1353">
        <v>116.75</v>
      </c>
    </row>
    <row r="1354" spans="1:5" x14ac:dyDescent="0.35">
      <c r="A1354" s="6">
        <v>44636</v>
      </c>
      <c r="B1354" t="s">
        <v>43</v>
      </c>
      <c r="C1354" t="s">
        <v>60</v>
      </c>
      <c r="D1354" s="24">
        <v>45078</v>
      </c>
      <c r="E1354">
        <v>82.75</v>
      </c>
    </row>
    <row r="1355" spans="1:5" x14ac:dyDescent="0.35">
      <c r="A1355" s="6">
        <v>44636</v>
      </c>
      <c r="B1355" t="s">
        <v>43</v>
      </c>
      <c r="C1355" t="s">
        <v>60</v>
      </c>
      <c r="D1355" s="24">
        <v>45170</v>
      </c>
      <c r="E1355">
        <v>81.83</v>
      </c>
    </row>
    <row r="1356" spans="1:5" x14ac:dyDescent="0.35">
      <c r="A1356" s="6">
        <v>44636</v>
      </c>
      <c r="B1356" t="s">
        <v>43</v>
      </c>
      <c r="C1356" t="s">
        <v>60</v>
      </c>
      <c r="D1356" s="24">
        <v>45261</v>
      </c>
      <c r="E1356">
        <v>84.18</v>
      </c>
    </row>
    <row r="1357" spans="1:5" x14ac:dyDescent="0.35">
      <c r="A1357" s="6">
        <v>44637</v>
      </c>
      <c r="B1357" t="s">
        <v>43</v>
      </c>
      <c r="C1357" t="s">
        <v>60</v>
      </c>
      <c r="D1357" s="24">
        <v>44621</v>
      </c>
      <c r="E1357">
        <v>149</v>
      </c>
    </row>
    <row r="1358" spans="1:5" x14ac:dyDescent="0.35">
      <c r="A1358" s="6">
        <v>44637</v>
      </c>
      <c r="B1358" t="s">
        <v>43</v>
      </c>
      <c r="C1358" t="s">
        <v>60</v>
      </c>
      <c r="D1358" s="24">
        <v>44713</v>
      </c>
      <c r="E1358">
        <v>111.5</v>
      </c>
    </row>
    <row r="1359" spans="1:5" x14ac:dyDescent="0.35">
      <c r="A1359" s="6">
        <v>44637</v>
      </c>
      <c r="B1359" t="s">
        <v>43</v>
      </c>
      <c r="C1359" t="s">
        <v>60</v>
      </c>
      <c r="D1359" s="24">
        <v>44805</v>
      </c>
      <c r="E1359">
        <v>99.86</v>
      </c>
    </row>
    <row r="1360" spans="1:5" x14ac:dyDescent="0.35">
      <c r="A1360" s="6">
        <v>44637</v>
      </c>
      <c r="B1360" t="s">
        <v>43</v>
      </c>
      <c r="C1360" t="s">
        <v>60</v>
      </c>
      <c r="D1360" s="24">
        <v>44896</v>
      </c>
      <c r="E1360">
        <v>100</v>
      </c>
    </row>
    <row r="1361" spans="1:5" x14ac:dyDescent="0.35">
      <c r="A1361" s="6">
        <v>44637</v>
      </c>
      <c r="B1361" t="s">
        <v>43</v>
      </c>
      <c r="C1361" t="s">
        <v>60</v>
      </c>
      <c r="D1361" s="24">
        <v>44986</v>
      </c>
      <c r="E1361">
        <v>116.5</v>
      </c>
    </row>
    <row r="1362" spans="1:5" x14ac:dyDescent="0.35">
      <c r="A1362" s="6">
        <v>44637</v>
      </c>
      <c r="B1362" t="s">
        <v>43</v>
      </c>
      <c r="C1362" t="s">
        <v>60</v>
      </c>
      <c r="D1362" s="24">
        <v>45078</v>
      </c>
      <c r="E1362">
        <v>81.61</v>
      </c>
    </row>
    <row r="1363" spans="1:5" x14ac:dyDescent="0.35">
      <c r="A1363" s="6">
        <v>44637</v>
      </c>
      <c r="B1363" t="s">
        <v>43</v>
      </c>
      <c r="C1363" t="s">
        <v>60</v>
      </c>
      <c r="D1363" s="24">
        <v>45170</v>
      </c>
      <c r="E1363">
        <v>81.25</v>
      </c>
    </row>
    <row r="1364" spans="1:5" x14ac:dyDescent="0.35">
      <c r="A1364" s="6">
        <v>44637</v>
      </c>
      <c r="B1364" t="s">
        <v>43</v>
      </c>
      <c r="C1364" t="s">
        <v>60</v>
      </c>
      <c r="D1364" s="24">
        <v>45261</v>
      </c>
      <c r="E1364">
        <v>84.18</v>
      </c>
    </row>
    <row r="1365" spans="1:5" x14ac:dyDescent="0.35">
      <c r="A1365" s="6">
        <v>44638</v>
      </c>
      <c r="B1365" t="s">
        <v>43</v>
      </c>
      <c r="C1365" t="s">
        <v>60</v>
      </c>
      <c r="D1365" s="24">
        <v>44621</v>
      </c>
      <c r="E1365">
        <v>149</v>
      </c>
    </row>
    <row r="1366" spans="1:5" x14ac:dyDescent="0.35">
      <c r="A1366" s="6">
        <v>44638</v>
      </c>
      <c r="B1366" t="s">
        <v>43</v>
      </c>
      <c r="C1366" t="s">
        <v>60</v>
      </c>
      <c r="D1366" s="24">
        <v>44713</v>
      </c>
      <c r="E1366">
        <v>113.25</v>
      </c>
    </row>
    <row r="1367" spans="1:5" x14ac:dyDescent="0.35">
      <c r="A1367" s="6">
        <v>44638</v>
      </c>
      <c r="B1367" t="s">
        <v>43</v>
      </c>
      <c r="C1367" t="s">
        <v>60</v>
      </c>
      <c r="D1367" s="24">
        <v>44805</v>
      </c>
      <c r="E1367">
        <v>101.53</v>
      </c>
    </row>
    <row r="1368" spans="1:5" x14ac:dyDescent="0.35">
      <c r="A1368" s="6">
        <v>44638</v>
      </c>
      <c r="B1368" t="s">
        <v>43</v>
      </c>
      <c r="C1368" t="s">
        <v>60</v>
      </c>
      <c r="D1368" s="24">
        <v>44896</v>
      </c>
      <c r="E1368">
        <v>101.25</v>
      </c>
    </row>
    <row r="1369" spans="1:5" x14ac:dyDescent="0.35">
      <c r="A1369" s="6">
        <v>44638</v>
      </c>
      <c r="B1369" t="s">
        <v>43</v>
      </c>
      <c r="C1369" t="s">
        <v>60</v>
      </c>
      <c r="D1369" s="24">
        <v>44986</v>
      </c>
      <c r="E1369">
        <v>117.75</v>
      </c>
    </row>
    <row r="1370" spans="1:5" x14ac:dyDescent="0.35">
      <c r="A1370" s="6">
        <v>44638</v>
      </c>
      <c r="B1370" t="s">
        <v>43</v>
      </c>
      <c r="C1370" t="s">
        <v>60</v>
      </c>
      <c r="D1370" s="24">
        <v>45078</v>
      </c>
      <c r="E1370">
        <v>84.65</v>
      </c>
    </row>
    <row r="1371" spans="1:5" x14ac:dyDescent="0.35">
      <c r="A1371" s="6">
        <v>44638</v>
      </c>
      <c r="B1371" t="s">
        <v>43</v>
      </c>
      <c r="C1371" t="s">
        <v>60</v>
      </c>
      <c r="D1371" s="24">
        <v>45170</v>
      </c>
      <c r="E1371">
        <v>83.5</v>
      </c>
    </row>
    <row r="1372" spans="1:5" x14ac:dyDescent="0.35">
      <c r="A1372" s="6">
        <v>44638</v>
      </c>
      <c r="B1372" t="s">
        <v>43</v>
      </c>
      <c r="C1372" t="s">
        <v>60</v>
      </c>
      <c r="D1372" s="24">
        <v>45261</v>
      </c>
      <c r="E1372">
        <v>85.05</v>
      </c>
    </row>
    <row r="1373" spans="1:5" x14ac:dyDescent="0.35">
      <c r="A1373" s="6">
        <v>44641</v>
      </c>
      <c r="B1373" t="s">
        <v>43</v>
      </c>
      <c r="C1373" t="s">
        <v>60</v>
      </c>
      <c r="D1373" s="24">
        <v>44621</v>
      </c>
      <c r="E1373">
        <v>148.25</v>
      </c>
    </row>
    <row r="1374" spans="1:5" x14ac:dyDescent="0.35">
      <c r="A1374" s="6">
        <v>44641</v>
      </c>
      <c r="B1374" t="s">
        <v>43</v>
      </c>
      <c r="C1374" t="s">
        <v>60</v>
      </c>
      <c r="D1374" s="24">
        <v>44713</v>
      </c>
      <c r="E1374">
        <v>114.5</v>
      </c>
    </row>
    <row r="1375" spans="1:5" x14ac:dyDescent="0.35">
      <c r="A1375" s="6">
        <v>44641</v>
      </c>
      <c r="B1375" t="s">
        <v>43</v>
      </c>
      <c r="C1375" t="s">
        <v>60</v>
      </c>
      <c r="D1375" s="24">
        <v>44805</v>
      </c>
      <c r="E1375">
        <v>104</v>
      </c>
    </row>
    <row r="1376" spans="1:5" x14ac:dyDescent="0.35">
      <c r="A1376" s="6">
        <v>44641</v>
      </c>
      <c r="B1376" t="s">
        <v>43</v>
      </c>
      <c r="C1376" t="s">
        <v>60</v>
      </c>
      <c r="D1376" s="24">
        <v>44896</v>
      </c>
      <c r="E1376">
        <v>104</v>
      </c>
    </row>
    <row r="1377" spans="1:5" x14ac:dyDescent="0.35">
      <c r="A1377" s="6">
        <v>44641</v>
      </c>
      <c r="B1377" t="s">
        <v>43</v>
      </c>
      <c r="C1377" t="s">
        <v>60</v>
      </c>
      <c r="D1377" s="24">
        <v>44986</v>
      </c>
      <c r="E1377">
        <v>119.33</v>
      </c>
    </row>
    <row r="1378" spans="1:5" x14ac:dyDescent="0.35">
      <c r="A1378" s="6">
        <v>44641</v>
      </c>
      <c r="B1378" t="s">
        <v>43</v>
      </c>
      <c r="C1378" t="s">
        <v>60</v>
      </c>
      <c r="D1378" s="24">
        <v>45078</v>
      </c>
      <c r="E1378">
        <v>87.8</v>
      </c>
    </row>
    <row r="1379" spans="1:5" x14ac:dyDescent="0.35">
      <c r="A1379" s="6">
        <v>44641</v>
      </c>
      <c r="B1379" t="s">
        <v>43</v>
      </c>
      <c r="C1379" t="s">
        <v>60</v>
      </c>
      <c r="D1379" s="24">
        <v>45170</v>
      </c>
      <c r="E1379">
        <v>84.92</v>
      </c>
    </row>
    <row r="1380" spans="1:5" x14ac:dyDescent="0.35">
      <c r="A1380" s="6">
        <v>44641</v>
      </c>
      <c r="B1380" t="s">
        <v>43</v>
      </c>
      <c r="C1380" t="s">
        <v>60</v>
      </c>
      <c r="D1380" s="24">
        <v>45261</v>
      </c>
      <c r="E1380">
        <v>86.42</v>
      </c>
    </row>
    <row r="1381" spans="1:5" x14ac:dyDescent="0.35">
      <c r="A1381" s="6">
        <v>44642</v>
      </c>
      <c r="B1381" t="s">
        <v>43</v>
      </c>
      <c r="C1381" t="s">
        <v>60</v>
      </c>
      <c r="D1381" s="24">
        <v>44621</v>
      </c>
      <c r="E1381">
        <v>148.25</v>
      </c>
    </row>
    <row r="1382" spans="1:5" x14ac:dyDescent="0.35">
      <c r="A1382" s="6">
        <v>44642</v>
      </c>
      <c r="B1382" t="s">
        <v>43</v>
      </c>
      <c r="C1382" t="s">
        <v>60</v>
      </c>
      <c r="D1382" s="24">
        <v>44713</v>
      </c>
      <c r="E1382">
        <v>116.5</v>
      </c>
    </row>
    <row r="1383" spans="1:5" x14ac:dyDescent="0.35">
      <c r="A1383" s="6">
        <v>44642</v>
      </c>
      <c r="B1383" t="s">
        <v>43</v>
      </c>
      <c r="C1383" t="s">
        <v>60</v>
      </c>
      <c r="D1383" s="24">
        <v>44805</v>
      </c>
      <c r="E1383">
        <v>103.76</v>
      </c>
    </row>
    <row r="1384" spans="1:5" x14ac:dyDescent="0.35">
      <c r="A1384" s="6">
        <v>44642</v>
      </c>
      <c r="B1384" t="s">
        <v>43</v>
      </c>
      <c r="C1384" t="s">
        <v>60</v>
      </c>
      <c r="D1384" s="24">
        <v>44896</v>
      </c>
      <c r="E1384">
        <v>104.75</v>
      </c>
    </row>
    <row r="1385" spans="1:5" x14ac:dyDescent="0.35">
      <c r="A1385" s="6">
        <v>44642</v>
      </c>
      <c r="B1385" t="s">
        <v>43</v>
      </c>
      <c r="C1385" t="s">
        <v>60</v>
      </c>
      <c r="D1385" s="24">
        <v>44986</v>
      </c>
      <c r="E1385">
        <v>119.5</v>
      </c>
    </row>
    <row r="1386" spans="1:5" x14ac:dyDescent="0.35">
      <c r="A1386" s="6">
        <v>44642</v>
      </c>
      <c r="B1386" t="s">
        <v>43</v>
      </c>
      <c r="C1386" t="s">
        <v>60</v>
      </c>
      <c r="D1386" s="24">
        <v>45078</v>
      </c>
      <c r="E1386">
        <v>90.88</v>
      </c>
    </row>
    <row r="1387" spans="1:5" x14ac:dyDescent="0.35">
      <c r="A1387" s="6">
        <v>44642</v>
      </c>
      <c r="B1387" t="s">
        <v>43</v>
      </c>
      <c r="C1387" t="s">
        <v>60</v>
      </c>
      <c r="D1387" s="24">
        <v>45170</v>
      </c>
      <c r="E1387">
        <v>85.7</v>
      </c>
    </row>
    <row r="1388" spans="1:5" x14ac:dyDescent="0.35">
      <c r="A1388" s="6">
        <v>44642</v>
      </c>
      <c r="B1388" t="s">
        <v>43</v>
      </c>
      <c r="C1388" t="s">
        <v>60</v>
      </c>
      <c r="D1388" s="24">
        <v>45261</v>
      </c>
      <c r="E1388">
        <v>86.9</v>
      </c>
    </row>
    <row r="1389" spans="1:5" x14ac:dyDescent="0.35">
      <c r="A1389" s="6">
        <v>44643</v>
      </c>
      <c r="B1389" t="s">
        <v>43</v>
      </c>
      <c r="C1389" t="s">
        <v>60</v>
      </c>
      <c r="D1389" s="24">
        <v>44621</v>
      </c>
      <c r="E1389">
        <v>148.25</v>
      </c>
    </row>
    <row r="1390" spans="1:5" x14ac:dyDescent="0.35">
      <c r="A1390" s="6">
        <v>44643</v>
      </c>
      <c r="B1390" t="s">
        <v>43</v>
      </c>
      <c r="C1390" t="s">
        <v>60</v>
      </c>
      <c r="D1390" s="24">
        <v>44713</v>
      </c>
      <c r="E1390">
        <v>119.5</v>
      </c>
    </row>
    <row r="1391" spans="1:5" x14ac:dyDescent="0.35">
      <c r="A1391" s="6">
        <v>44643</v>
      </c>
      <c r="B1391" t="s">
        <v>43</v>
      </c>
      <c r="C1391" t="s">
        <v>60</v>
      </c>
      <c r="D1391" s="24">
        <v>44805</v>
      </c>
      <c r="E1391">
        <v>105.2</v>
      </c>
    </row>
    <row r="1392" spans="1:5" x14ac:dyDescent="0.35">
      <c r="A1392" s="6">
        <v>44643</v>
      </c>
      <c r="B1392" t="s">
        <v>43</v>
      </c>
      <c r="C1392" t="s">
        <v>60</v>
      </c>
      <c r="D1392" s="24">
        <v>44896</v>
      </c>
      <c r="E1392">
        <v>105.42</v>
      </c>
    </row>
    <row r="1393" spans="1:5" x14ac:dyDescent="0.35">
      <c r="A1393" s="6">
        <v>44643</v>
      </c>
      <c r="B1393" t="s">
        <v>43</v>
      </c>
      <c r="C1393" t="s">
        <v>60</v>
      </c>
      <c r="D1393" s="24">
        <v>44986</v>
      </c>
      <c r="E1393">
        <v>120.13</v>
      </c>
    </row>
    <row r="1394" spans="1:5" x14ac:dyDescent="0.35">
      <c r="A1394" s="6">
        <v>44643</v>
      </c>
      <c r="B1394" t="s">
        <v>43</v>
      </c>
      <c r="C1394" t="s">
        <v>60</v>
      </c>
      <c r="D1394" s="24">
        <v>45078</v>
      </c>
      <c r="E1394">
        <v>91.25</v>
      </c>
    </row>
    <row r="1395" spans="1:5" x14ac:dyDescent="0.35">
      <c r="A1395" s="6">
        <v>44643</v>
      </c>
      <c r="B1395" t="s">
        <v>43</v>
      </c>
      <c r="C1395" t="s">
        <v>60</v>
      </c>
      <c r="D1395" s="24">
        <v>45170</v>
      </c>
      <c r="E1395">
        <v>87</v>
      </c>
    </row>
    <row r="1396" spans="1:5" x14ac:dyDescent="0.35">
      <c r="A1396" s="6">
        <v>44643</v>
      </c>
      <c r="B1396" t="s">
        <v>43</v>
      </c>
      <c r="C1396" t="s">
        <v>60</v>
      </c>
      <c r="D1396" s="24">
        <v>45261</v>
      </c>
      <c r="E1396">
        <v>87.94</v>
      </c>
    </row>
    <row r="1397" spans="1:5" x14ac:dyDescent="0.35">
      <c r="A1397" s="6">
        <v>44644</v>
      </c>
      <c r="B1397" t="s">
        <v>43</v>
      </c>
      <c r="C1397" t="s">
        <v>60</v>
      </c>
      <c r="D1397" s="24">
        <v>44621</v>
      </c>
      <c r="E1397">
        <v>148.25</v>
      </c>
    </row>
    <row r="1398" spans="1:5" x14ac:dyDescent="0.35">
      <c r="A1398" s="6">
        <v>44644</v>
      </c>
      <c r="B1398" t="s">
        <v>43</v>
      </c>
      <c r="C1398" t="s">
        <v>60</v>
      </c>
      <c r="D1398" s="24">
        <v>44713</v>
      </c>
      <c r="E1398">
        <v>125</v>
      </c>
    </row>
    <row r="1399" spans="1:5" x14ac:dyDescent="0.35">
      <c r="A1399" s="6">
        <v>44644</v>
      </c>
      <c r="B1399" t="s">
        <v>43</v>
      </c>
      <c r="C1399" t="s">
        <v>60</v>
      </c>
      <c r="D1399" s="24">
        <v>44805</v>
      </c>
      <c r="E1399">
        <v>105.38</v>
      </c>
    </row>
    <row r="1400" spans="1:5" x14ac:dyDescent="0.35">
      <c r="A1400" s="6">
        <v>44644</v>
      </c>
      <c r="B1400" t="s">
        <v>43</v>
      </c>
      <c r="C1400" t="s">
        <v>60</v>
      </c>
      <c r="D1400" s="24">
        <v>44896</v>
      </c>
      <c r="E1400">
        <v>105.53</v>
      </c>
    </row>
    <row r="1401" spans="1:5" x14ac:dyDescent="0.35">
      <c r="A1401" s="6">
        <v>44644</v>
      </c>
      <c r="B1401" t="s">
        <v>43</v>
      </c>
      <c r="C1401" t="s">
        <v>60</v>
      </c>
      <c r="D1401" s="24">
        <v>44986</v>
      </c>
      <c r="E1401">
        <v>120.58</v>
      </c>
    </row>
    <row r="1402" spans="1:5" x14ac:dyDescent="0.35">
      <c r="A1402" s="6">
        <v>44644</v>
      </c>
      <c r="B1402" t="s">
        <v>43</v>
      </c>
      <c r="C1402" t="s">
        <v>60</v>
      </c>
      <c r="D1402" s="24">
        <v>45078</v>
      </c>
      <c r="E1402">
        <v>92.68</v>
      </c>
    </row>
    <row r="1403" spans="1:5" x14ac:dyDescent="0.35">
      <c r="A1403" s="6">
        <v>44644</v>
      </c>
      <c r="B1403" t="s">
        <v>43</v>
      </c>
      <c r="C1403" t="s">
        <v>60</v>
      </c>
      <c r="D1403" s="24">
        <v>45170</v>
      </c>
      <c r="E1403">
        <v>89</v>
      </c>
    </row>
    <row r="1404" spans="1:5" x14ac:dyDescent="0.35">
      <c r="A1404" s="6">
        <v>44644</v>
      </c>
      <c r="B1404" t="s">
        <v>43</v>
      </c>
      <c r="C1404" t="s">
        <v>60</v>
      </c>
      <c r="D1404" s="24">
        <v>45261</v>
      </c>
      <c r="E1404">
        <v>88.65</v>
      </c>
    </row>
    <row r="1405" spans="1:5" x14ac:dyDescent="0.35">
      <c r="A1405" s="6">
        <v>44645</v>
      </c>
      <c r="B1405" t="s">
        <v>43</v>
      </c>
      <c r="C1405" t="s">
        <v>60</v>
      </c>
      <c r="D1405" s="24">
        <v>44621</v>
      </c>
      <c r="E1405">
        <v>148.25</v>
      </c>
    </row>
    <row r="1406" spans="1:5" x14ac:dyDescent="0.35">
      <c r="A1406" s="6">
        <v>44645</v>
      </c>
      <c r="B1406" t="s">
        <v>43</v>
      </c>
      <c r="C1406" t="s">
        <v>60</v>
      </c>
      <c r="D1406" s="24">
        <v>44713</v>
      </c>
      <c r="E1406">
        <v>128.5</v>
      </c>
    </row>
    <row r="1407" spans="1:5" x14ac:dyDescent="0.35">
      <c r="A1407" s="6">
        <v>44645</v>
      </c>
      <c r="B1407" t="s">
        <v>43</v>
      </c>
      <c r="C1407" t="s">
        <v>60</v>
      </c>
      <c r="D1407" s="24">
        <v>44805</v>
      </c>
      <c r="E1407">
        <v>109.37</v>
      </c>
    </row>
    <row r="1408" spans="1:5" x14ac:dyDescent="0.35">
      <c r="A1408" s="6">
        <v>44645</v>
      </c>
      <c r="B1408" t="s">
        <v>43</v>
      </c>
      <c r="C1408" t="s">
        <v>60</v>
      </c>
      <c r="D1408" s="24">
        <v>44896</v>
      </c>
      <c r="E1408">
        <v>109.14</v>
      </c>
    </row>
    <row r="1409" spans="1:5" x14ac:dyDescent="0.35">
      <c r="A1409" s="6">
        <v>44645</v>
      </c>
      <c r="B1409" t="s">
        <v>43</v>
      </c>
      <c r="C1409" t="s">
        <v>60</v>
      </c>
      <c r="D1409" s="24">
        <v>44986</v>
      </c>
      <c r="E1409">
        <v>123.25</v>
      </c>
    </row>
    <row r="1410" spans="1:5" x14ac:dyDescent="0.35">
      <c r="A1410" s="6">
        <v>44645</v>
      </c>
      <c r="B1410" t="s">
        <v>43</v>
      </c>
      <c r="C1410" t="s">
        <v>60</v>
      </c>
      <c r="D1410" s="24">
        <v>45078</v>
      </c>
      <c r="E1410">
        <v>95.79</v>
      </c>
    </row>
    <row r="1411" spans="1:5" x14ac:dyDescent="0.35">
      <c r="A1411" s="6">
        <v>44645</v>
      </c>
      <c r="B1411" t="s">
        <v>43</v>
      </c>
      <c r="C1411" t="s">
        <v>60</v>
      </c>
      <c r="D1411" s="24">
        <v>45170</v>
      </c>
      <c r="E1411">
        <v>92.82</v>
      </c>
    </row>
    <row r="1412" spans="1:5" x14ac:dyDescent="0.35">
      <c r="A1412" s="6">
        <v>44645</v>
      </c>
      <c r="B1412" t="s">
        <v>43</v>
      </c>
      <c r="C1412" t="s">
        <v>60</v>
      </c>
      <c r="D1412" s="24">
        <v>45261</v>
      </c>
      <c r="E1412">
        <v>92.57</v>
      </c>
    </row>
    <row r="1413" spans="1:5" x14ac:dyDescent="0.35">
      <c r="A1413" s="6">
        <v>44648</v>
      </c>
      <c r="B1413" t="s">
        <v>43</v>
      </c>
      <c r="C1413" t="s">
        <v>60</v>
      </c>
      <c r="D1413" s="24">
        <v>44621</v>
      </c>
      <c r="E1413">
        <v>151.5</v>
      </c>
    </row>
    <row r="1414" spans="1:5" x14ac:dyDescent="0.35">
      <c r="A1414" s="6">
        <v>44648</v>
      </c>
      <c r="B1414" t="s">
        <v>43</v>
      </c>
      <c r="C1414" t="s">
        <v>60</v>
      </c>
      <c r="D1414" s="24">
        <v>44713</v>
      </c>
      <c r="E1414">
        <v>137</v>
      </c>
    </row>
    <row r="1415" spans="1:5" x14ac:dyDescent="0.35">
      <c r="A1415" s="6">
        <v>44648</v>
      </c>
      <c r="B1415" t="s">
        <v>43</v>
      </c>
      <c r="C1415" t="s">
        <v>60</v>
      </c>
      <c r="D1415" s="24">
        <v>44805</v>
      </c>
      <c r="E1415">
        <v>119</v>
      </c>
    </row>
    <row r="1416" spans="1:5" x14ac:dyDescent="0.35">
      <c r="A1416" s="6">
        <v>44648</v>
      </c>
      <c r="B1416" t="s">
        <v>43</v>
      </c>
      <c r="C1416" t="s">
        <v>60</v>
      </c>
      <c r="D1416" s="24">
        <v>44896</v>
      </c>
      <c r="E1416">
        <v>118</v>
      </c>
    </row>
    <row r="1417" spans="1:5" x14ac:dyDescent="0.35">
      <c r="A1417" s="6">
        <v>44648</v>
      </c>
      <c r="B1417" t="s">
        <v>43</v>
      </c>
      <c r="C1417" t="s">
        <v>60</v>
      </c>
      <c r="D1417" s="24">
        <v>44986</v>
      </c>
      <c r="E1417">
        <v>130</v>
      </c>
    </row>
    <row r="1418" spans="1:5" x14ac:dyDescent="0.35">
      <c r="A1418" s="6">
        <v>44648</v>
      </c>
      <c r="B1418" t="s">
        <v>43</v>
      </c>
      <c r="C1418" t="s">
        <v>60</v>
      </c>
      <c r="D1418" s="24">
        <v>45078</v>
      </c>
      <c r="E1418">
        <v>102.75</v>
      </c>
    </row>
    <row r="1419" spans="1:5" x14ac:dyDescent="0.35">
      <c r="A1419" s="6">
        <v>44648</v>
      </c>
      <c r="B1419" t="s">
        <v>43</v>
      </c>
      <c r="C1419" t="s">
        <v>60</v>
      </c>
      <c r="D1419" s="24">
        <v>45170</v>
      </c>
      <c r="E1419">
        <v>99.02</v>
      </c>
    </row>
    <row r="1420" spans="1:5" x14ac:dyDescent="0.35">
      <c r="A1420" s="6">
        <v>44648</v>
      </c>
      <c r="B1420" t="s">
        <v>43</v>
      </c>
      <c r="C1420" t="s">
        <v>60</v>
      </c>
      <c r="D1420" s="24">
        <v>45261</v>
      </c>
      <c r="E1420">
        <v>99.51</v>
      </c>
    </row>
    <row r="1421" spans="1:5" x14ac:dyDescent="0.35">
      <c r="A1421" s="6">
        <v>44649</v>
      </c>
      <c r="B1421" t="s">
        <v>43</v>
      </c>
      <c r="C1421" t="s">
        <v>60</v>
      </c>
      <c r="D1421" s="24">
        <v>44621</v>
      </c>
      <c r="E1421">
        <v>151.5</v>
      </c>
    </row>
    <row r="1422" spans="1:5" x14ac:dyDescent="0.35">
      <c r="A1422" s="6">
        <v>44649</v>
      </c>
      <c r="B1422" t="s">
        <v>43</v>
      </c>
      <c r="C1422" t="s">
        <v>60</v>
      </c>
      <c r="D1422" s="24">
        <v>44713</v>
      </c>
      <c r="E1422">
        <v>136</v>
      </c>
    </row>
    <row r="1423" spans="1:5" x14ac:dyDescent="0.35">
      <c r="A1423" s="6">
        <v>44649</v>
      </c>
      <c r="B1423" t="s">
        <v>43</v>
      </c>
      <c r="C1423" t="s">
        <v>60</v>
      </c>
      <c r="D1423" s="24">
        <v>44805</v>
      </c>
      <c r="E1423">
        <v>114.53</v>
      </c>
    </row>
    <row r="1424" spans="1:5" x14ac:dyDescent="0.35">
      <c r="A1424" s="6">
        <v>44649</v>
      </c>
      <c r="B1424" t="s">
        <v>43</v>
      </c>
      <c r="C1424" t="s">
        <v>60</v>
      </c>
      <c r="D1424" s="24">
        <v>44896</v>
      </c>
      <c r="E1424">
        <v>111.5</v>
      </c>
    </row>
    <row r="1425" spans="1:5" x14ac:dyDescent="0.35">
      <c r="A1425" s="6">
        <v>44649</v>
      </c>
      <c r="B1425" t="s">
        <v>43</v>
      </c>
      <c r="C1425" t="s">
        <v>60</v>
      </c>
      <c r="D1425" s="24">
        <v>44986</v>
      </c>
      <c r="E1425">
        <v>124</v>
      </c>
    </row>
    <row r="1426" spans="1:5" x14ac:dyDescent="0.35">
      <c r="A1426" s="6">
        <v>44649</v>
      </c>
      <c r="B1426" t="s">
        <v>43</v>
      </c>
      <c r="C1426" t="s">
        <v>60</v>
      </c>
      <c r="D1426" s="24">
        <v>45078</v>
      </c>
      <c r="E1426">
        <v>96.13</v>
      </c>
    </row>
    <row r="1427" spans="1:5" x14ac:dyDescent="0.35">
      <c r="A1427" s="6">
        <v>44649</v>
      </c>
      <c r="B1427" t="s">
        <v>43</v>
      </c>
      <c r="C1427" t="s">
        <v>60</v>
      </c>
      <c r="D1427" s="24">
        <v>45170</v>
      </c>
      <c r="E1427">
        <v>95.45</v>
      </c>
    </row>
    <row r="1428" spans="1:5" x14ac:dyDescent="0.35">
      <c r="A1428" s="6">
        <v>44649</v>
      </c>
      <c r="B1428" t="s">
        <v>43</v>
      </c>
      <c r="C1428" t="s">
        <v>60</v>
      </c>
      <c r="D1428" s="24">
        <v>45261</v>
      </c>
      <c r="E1428">
        <v>96</v>
      </c>
    </row>
    <row r="1429" spans="1:5" x14ac:dyDescent="0.35">
      <c r="A1429" s="6">
        <v>44650</v>
      </c>
      <c r="B1429" t="s">
        <v>43</v>
      </c>
      <c r="C1429" t="s">
        <v>60</v>
      </c>
      <c r="D1429" s="24">
        <v>44621</v>
      </c>
      <c r="E1429">
        <v>151.5</v>
      </c>
    </row>
    <row r="1430" spans="1:5" x14ac:dyDescent="0.35">
      <c r="A1430" s="6">
        <v>44650</v>
      </c>
      <c r="B1430" t="s">
        <v>43</v>
      </c>
      <c r="C1430" t="s">
        <v>60</v>
      </c>
      <c r="D1430" s="24">
        <v>44713</v>
      </c>
      <c r="E1430">
        <v>143</v>
      </c>
    </row>
    <row r="1431" spans="1:5" x14ac:dyDescent="0.35">
      <c r="A1431" s="6">
        <v>44650</v>
      </c>
      <c r="B1431" t="s">
        <v>43</v>
      </c>
      <c r="C1431" t="s">
        <v>60</v>
      </c>
      <c r="D1431" s="24">
        <v>44805</v>
      </c>
      <c r="E1431">
        <v>120</v>
      </c>
    </row>
    <row r="1432" spans="1:5" x14ac:dyDescent="0.35">
      <c r="A1432" s="6">
        <v>44650</v>
      </c>
      <c r="B1432" t="s">
        <v>43</v>
      </c>
      <c r="C1432" t="s">
        <v>60</v>
      </c>
      <c r="D1432" s="24">
        <v>44896</v>
      </c>
      <c r="E1432">
        <v>114</v>
      </c>
    </row>
    <row r="1433" spans="1:5" x14ac:dyDescent="0.35">
      <c r="A1433" s="6">
        <v>44650</v>
      </c>
      <c r="B1433" t="s">
        <v>43</v>
      </c>
      <c r="C1433" t="s">
        <v>60</v>
      </c>
      <c r="D1433" s="24">
        <v>44986</v>
      </c>
      <c r="E1433">
        <v>125.5</v>
      </c>
    </row>
    <row r="1434" spans="1:5" x14ac:dyDescent="0.35">
      <c r="A1434" s="6">
        <v>44650</v>
      </c>
      <c r="B1434" t="s">
        <v>43</v>
      </c>
      <c r="C1434" t="s">
        <v>60</v>
      </c>
      <c r="D1434" s="24">
        <v>45078</v>
      </c>
      <c r="E1434">
        <v>99</v>
      </c>
    </row>
    <row r="1435" spans="1:5" x14ac:dyDescent="0.35">
      <c r="A1435" s="6">
        <v>44650</v>
      </c>
      <c r="B1435" t="s">
        <v>43</v>
      </c>
      <c r="C1435" t="s">
        <v>60</v>
      </c>
      <c r="D1435" s="24">
        <v>45170</v>
      </c>
      <c r="E1435">
        <v>98.5</v>
      </c>
    </row>
    <row r="1436" spans="1:5" x14ac:dyDescent="0.35">
      <c r="A1436" s="6">
        <v>44650</v>
      </c>
      <c r="B1436" t="s">
        <v>43</v>
      </c>
      <c r="C1436" t="s">
        <v>60</v>
      </c>
      <c r="D1436" s="24">
        <v>45261</v>
      </c>
      <c r="E1436">
        <v>99</v>
      </c>
    </row>
    <row r="1437" spans="1:5" x14ac:dyDescent="0.35">
      <c r="A1437" s="6">
        <v>44651</v>
      </c>
      <c r="B1437" t="s">
        <v>43</v>
      </c>
      <c r="C1437" t="s">
        <v>60</v>
      </c>
      <c r="D1437" s="24">
        <v>44713</v>
      </c>
      <c r="E1437">
        <v>160</v>
      </c>
    </row>
    <row r="1438" spans="1:5" x14ac:dyDescent="0.35">
      <c r="A1438" s="6">
        <v>44651</v>
      </c>
      <c r="B1438" t="s">
        <v>43</v>
      </c>
      <c r="C1438" t="s">
        <v>60</v>
      </c>
      <c r="D1438" s="24">
        <v>44805</v>
      </c>
      <c r="E1438">
        <v>128</v>
      </c>
    </row>
    <row r="1439" spans="1:5" x14ac:dyDescent="0.35">
      <c r="A1439" s="6">
        <v>44651</v>
      </c>
      <c r="B1439" t="s">
        <v>43</v>
      </c>
      <c r="C1439" t="s">
        <v>60</v>
      </c>
      <c r="D1439" s="24">
        <v>44896</v>
      </c>
      <c r="E1439">
        <v>119.23</v>
      </c>
    </row>
    <row r="1440" spans="1:5" x14ac:dyDescent="0.35">
      <c r="A1440" s="6">
        <v>44651</v>
      </c>
      <c r="B1440" t="s">
        <v>43</v>
      </c>
      <c r="C1440" t="s">
        <v>60</v>
      </c>
      <c r="D1440" s="24">
        <v>44986</v>
      </c>
      <c r="E1440">
        <v>129.74</v>
      </c>
    </row>
    <row r="1441" spans="1:5" x14ac:dyDescent="0.35">
      <c r="A1441" s="6">
        <v>44651</v>
      </c>
      <c r="B1441" t="s">
        <v>43</v>
      </c>
      <c r="C1441" t="s">
        <v>60</v>
      </c>
      <c r="D1441" s="24">
        <v>45078</v>
      </c>
      <c r="E1441">
        <v>102.06</v>
      </c>
    </row>
    <row r="1442" spans="1:5" x14ac:dyDescent="0.35">
      <c r="A1442" s="6">
        <v>44651</v>
      </c>
      <c r="B1442" t="s">
        <v>43</v>
      </c>
      <c r="C1442" t="s">
        <v>60</v>
      </c>
      <c r="D1442" s="24">
        <v>45170</v>
      </c>
      <c r="E1442">
        <v>100</v>
      </c>
    </row>
    <row r="1443" spans="1:5" x14ac:dyDescent="0.35">
      <c r="A1443" s="6">
        <v>44651</v>
      </c>
      <c r="B1443" t="s">
        <v>43</v>
      </c>
      <c r="C1443" t="s">
        <v>60</v>
      </c>
      <c r="D1443" s="24">
        <v>45261</v>
      </c>
      <c r="E1443">
        <v>100</v>
      </c>
    </row>
    <row r="1444" spans="1:5" x14ac:dyDescent="0.35">
      <c r="A1444" s="6">
        <v>44652</v>
      </c>
      <c r="B1444" t="s">
        <v>43</v>
      </c>
      <c r="C1444" t="s">
        <v>60</v>
      </c>
      <c r="D1444" s="24">
        <v>44713</v>
      </c>
      <c r="E1444">
        <v>188</v>
      </c>
    </row>
    <row r="1445" spans="1:5" x14ac:dyDescent="0.35">
      <c r="A1445" s="6">
        <v>44652</v>
      </c>
      <c r="B1445" t="s">
        <v>43</v>
      </c>
      <c r="C1445" t="s">
        <v>60</v>
      </c>
      <c r="D1445" s="24">
        <v>44805</v>
      </c>
      <c r="E1445">
        <v>153.47999999999999</v>
      </c>
    </row>
    <row r="1446" spans="1:5" x14ac:dyDescent="0.35">
      <c r="A1446" s="6">
        <v>44652</v>
      </c>
      <c r="B1446" t="s">
        <v>43</v>
      </c>
      <c r="C1446" t="s">
        <v>60</v>
      </c>
      <c r="D1446" s="24">
        <v>44896</v>
      </c>
      <c r="E1446">
        <v>131.91</v>
      </c>
    </row>
    <row r="1447" spans="1:5" x14ac:dyDescent="0.35">
      <c r="A1447" s="6">
        <v>44652</v>
      </c>
      <c r="B1447" t="s">
        <v>43</v>
      </c>
      <c r="C1447" t="s">
        <v>60</v>
      </c>
      <c r="D1447" s="24">
        <v>44986</v>
      </c>
      <c r="E1447">
        <v>140.5</v>
      </c>
    </row>
    <row r="1448" spans="1:5" x14ac:dyDescent="0.35">
      <c r="A1448" s="6">
        <v>44652</v>
      </c>
      <c r="B1448" t="s">
        <v>43</v>
      </c>
      <c r="C1448" t="s">
        <v>60</v>
      </c>
      <c r="D1448" s="24">
        <v>45078</v>
      </c>
      <c r="E1448">
        <v>115</v>
      </c>
    </row>
    <row r="1449" spans="1:5" x14ac:dyDescent="0.35">
      <c r="A1449" s="6">
        <v>44652</v>
      </c>
      <c r="B1449" t="s">
        <v>43</v>
      </c>
      <c r="C1449" t="s">
        <v>60</v>
      </c>
      <c r="D1449" s="24">
        <v>45170</v>
      </c>
      <c r="E1449">
        <v>106.54</v>
      </c>
    </row>
    <row r="1450" spans="1:5" x14ac:dyDescent="0.35">
      <c r="A1450" s="6">
        <v>44652</v>
      </c>
      <c r="B1450" t="s">
        <v>43</v>
      </c>
      <c r="C1450" t="s">
        <v>60</v>
      </c>
      <c r="D1450" s="24">
        <v>45261</v>
      </c>
      <c r="E1450">
        <v>106.59</v>
      </c>
    </row>
    <row r="1451" spans="1:5" x14ac:dyDescent="0.35">
      <c r="A1451" s="6">
        <v>44655</v>
      </c>
      <c r="B1451" t="s">
        <v>43</v>
      </c>
      <c r="C1451" t="s">
        <v>60</v>
      </c>
      <c r="D1451" s="24">
        <v>44713</v>
      </c>
      <c r="E1451">
        <v>201.3</v>
      </c>
    </row>
    <row r="1452" spans="1:5" x14ac:dyDescent="0.35">
      <c r="A1452" s="6">
        <v>44655</v>
      </c>
      <c r="B1452" t="s">
        <v>43</v>
      </c>
      <c r="C1452" t="s">
        <v>60</v>
      </c>
      <c r="D1452" s="24">
        <v>44805</v>
      </c>
      <c r="E1452">
        <v>173</v>
      </c>
    </row>
    <row r="1453" spans="1:5" x14ac:dyDescent="0.35">
      <c r="A1453" s="6">
        <v>44655</v>
      </c>
      <c r="B1453" t="s">
        <v>43</v>
      </c>
      <c r="C1453" t="s">
        <v>60</v>
      </c>
      <c r="D1453" s="24">
        <v>44896</v>
      </c>
      <c r="E1453">
        <v>147.5</v>
      </c>
    </row>
    <row r="1454" spans="1:5" x14ac:dyDescent="0.35">
      <c r="A1454" s="6">
        <v>44655</v>
      </c>
      <c r="B1454" t="s">
        <v>43</v>
      </c>
      <c r="C1454" t="s">
        <v>60</v>
      </c>
      <c r="D1454" s="24">
        <v>44986</v>
      </c>
      <c r="E1454">
        <v>158</v>
      </c>
    </row>
    <row r="1455" spans="1:5" x14ac:dyDescent="0.35">
      <c r="A1455" s="6">
        <v>44655</v>
      </c>
      <c r="B1455" t="s">
        <v>43</v>
      </c>
      <c r="C1455" t="s">
        <v>60</v>
      </c>
      <c r="D1455" s="24">
        <v>45078</v>
      </c>
      <c r="E1455">
        <v>126</v>
      </c>
    </row>
    <row r="1456" spans="1:5" x14ac:dyDescent="0.35">
      <c r="A1456" s="6">
        <v>44655</v>
      </c>
      <c r="B1456" t="s">
        <v>43</v>
      </c>
      <c r="C1456" t="s">
        <v>60</v>
      </c>
      <c r="D1456" s="24">
        <v>45170</v>
      </c>
      <c r="E1456">
        <v>112.5</v>
      </c>
    </row>
    <row r="1457" spans="1:5" x14ac:dyDescent="0.35">
      <c r="A1457" s="6">
        <v>44655</v>
      </c>
      <c r="B1457" t="s">
        <v>43</v>
      </c>
      <c r="C1457" t="s">
        <v>60</v>
      </c>
      <c r="D1457" s="24">
        <v>45261</v>
      </c>
      <c r="E1457">
        <v>110</v>
      </c>
    </row>
    <row r="1458" spans="1:5" x14ac:dyDescent="0.35">
      <c r="A1458" s="6">
        <v>44656</v>
      </c>
      <c r="B1458" t="s">
        <v>43</v>
      </c>
      <c r="C1458" t="s">
        <v>60</v>
      </c>
      <c r="D1458" s="24">
        <v>44713</v>
      </c>
      <c r="E1458">
        <v>184</v>
      </c>
    </row>
    <row r="1459" spans="1:5" x14ac:dyDescent="0.35">
      <c r="A1459" s="6">
        <v>44656</v>
      </c>
      <c r="B1459" t="s">
        <v>43</v>
      </c>
      <c r="C1459" t="s">
        <v>60</v>
      </c>
      <c r="D1459" s="24">
        <v>44805</v>
      </c>
      <c r="E1459">
        <v>150</v>
      </c>
    </row>
    <row r="1460" spans="1:5" x14ac:dyDescent="0.35">
      <c r="A1460" s="6">
        <v>44656</v>
      </c>
      <c r="B1460" t="s">
        <v>43</v>
      </c>
      <c r="C1460" t="s">
        <v>60</v>
      </c>
      <c r="D1460" s="24">
        <v>44896</v>
      </c>
      <c r="E1460">
        <v>132</v>
      </c>
    </row>
    <row r="1461" spans="1:5" x14ac:dyDescent="0.35">
      <c r="A1461" s="6">
        <v>44656</v>
      </c>
      <c r="B1461" t="s">
        <v>43</v>
      </c>
      <c r="C1461" t="s">
        <v>60</v>
      </c>
      <c r="D1461" s="24">
        <v>44986</v>
      </c>
      <c r="E1461">
        <v>143</v>
      </c>
    </row>
    <row r="1462" spans="1:5" x14ac:dyDescent="0.35">
      <c r="A1462" s="6">
        <v>44656</v>
      </c>
      <c r="B1462" t="s">
        <v>43</v>
      </c>
      <c r="C1462" t="s">
        <v>60</v>
      </c>
      <c r="D1462" s="24">
        <v>45078</v>
      </c>
      <c r="E1462">
        <v>111</v>
      </c>
    </row>
    <row r="1463" spans="1:5" x14ac:dyDescent="0.35">
      <c r="A1463" s="6">
        <v>44656</v>
      </c>
      <c r="B1463" t="s">
        <v>43</v>
      </c>
      <c r="C1463" t="s">
        <v>60</v>
      </c>
      <c r="D1463" s="24">
        <v>45170</v>
      </c>
      <c r="E1463">
        <v>102</v>
      </c>
    </row>
    <row r="1464" spans="1:5" x14ac:dyDescent="0.35">
      <c r="A1464" s="6">
        <v>44656</v>
      </c>
      <c r="B1464" t="s">
        <v>43</v>
      </c>
      <c r="C1464" t="s">
        <v>60</v>
      </c>
      <c r="D1464" s="24">
        <v>45261</v>
      </c>
      <c r="E1464">
        <v>102</v>
      </c>
    </row>
    <row r="1465" spans="1:5" x14ac:dyDescent="0.35">
      <c r="A1465" s="6">
        <v>44657</v>
      </c>
      <c r="B1465" t="s">
        <v>43</v>
      </c>
      <c r="C1465" t="s">
        <v>60</v>
      </c>
      <c r="D1465" s="24">
        <v>44713</v>
      </c>
      <c r="E1465">
        <v>195</v>
      </c>
    </row>
    <row r="1466" spans="1:5" x14ac:dyDescent="0.35">
      <c r="A1466" s="6">
        <v>44657</v>
      </c>
      <c r="B1466" t="s">
        <v>43</v>
      </c>
      <c r="C1466" t="s">
        <v>60</v>
      </c>
      <c r="D1466" s="24">
        <v>44805</v>
      </c>
      <c r="E1466">
        <v>154.86000000000001</v>
      </c>
    </row>
    <row r="1467" spans="1:5" x14ac:dyDescent="0.35">
      <c r="A1467" s="6">
        <v>44657</v>
      </c>
      <c r="B1467" t="s">
        <v>43</v>
      </c>
      <c r="C1467" t="s">
        <v>60</v>
      </c>
      <c r="D1467" s="24">
        <v>44896</v>
      </c>
      <c r="E1467">
        <v>132.78</v>
      </c>
    </row>
    <row r="1468" spans="1:5" x14ac:dyDescent="0.35">
      <c r="A1468" s="6">
        <v>44657</v>
      </c>
      <c r="B1468" t="s">
        <v>43</v>
      </c>
      <c r="C1468" t="s">
        <v>60</v>
      </c>
      <c r="D1468" s="24">
        <v>44986</v>
      </c>
      <c r="E1468">
        <v>143.37</v>
      </c>
    </row>
    <row r="1469" spans="1:5" x14ac:dyDescent="0.35">
      <c r="A1469" s="6">
        <v>44657</v>
      </c>
      <c r="B1469" t="s">
        <v>43</v>
      </c>
      <c r="C1469" t="s">
        <v>60</v>
      </c>
      <c r="D1469" s="24">
        <v>45078</v>
      </c>
      <c r="E1469">
        <v>111.9</v>
      </c>
    </row>
    <row r="1470" spans="1:5" x14ac:dyDescent="0.35">
      <c r="A1470" s="6">
        <v>44657</v>
      </c>
      <c r="B1470" t="s">
        <v>43</v>
      </c>
      <c r="C1470" t="s">
        <v>60</v>
      </c>
      <c r="D1470" s="24">
        <v>45170</v>
      </c>
      <c r="E1470">
        <v>101</v>
      </c>
    </row>
    <row r="1471" spans="1:5" x14ac:dyDescent="0.35">
      <c r="A1471" s="6">
        <v>44657</v>
      </c>
      <c r="B1471" t="s">
        <v>43</v>
      </c>
      <c r="C1471" t="s">
        <v>60</v>
      </c>
      <c r="D1471" s="24">
        <v>45261</v>
      </c>
      <c r="E1471">
        <v>100</v>
      </c>
    </row>
    <row r="1472" spans="1:5" x14ac:dyDescent="0.35">
      <c r="A1472" s="6">
        <v>44658</v>
      </c>
      <c r="B1472" t="s">
        <v>43</v>
      </c>
      <c r="C1472" t="s">
        <v>60</v>
      </c>
      <c r="D1472" s="24">
        <v>44713</v>
      </c>
      <c r="E1472">
        <v>178</v>
      </c>
    </row>
    <row r="1473" spans="1:5" x14ac:dyDescent="0.35">
      <c r="A1473" s="6">
        <v>44658</v>
      </c>
      <c r="B1473" t="s">
        <v>43</v>
      </c>
      <c r="C1473" t="s">
        <v>60</v>
      </c>
      <c r="D1473" s="24">
        <v>44805</v>
      </c>
      <c r="E1473">
        <v>143</v>
      </c>
    </row>
    <row r="1474" spans="1:5" x14ac:dyDescent="0.35">
      <c r="A1474" s="6">
        <v>44658</v>
      </c>
      <c r="B1474" t="s">
        <v>43</v>
      </c>
      <c r="C1474" t="s">
        <v>60</v>
      </c>
      <c r="D1474" s="24">
        <v>44896</v>
      </c>
      <c r="E1474">
        <v>115</v>
      </c>
    </row>
    <row r="1475" spans="1:5" x14ac:dyDescent="0.35">
      <c r="A1475" s="6">
        <v>44658</v>
      </c>
      <c r="B1475" t="s">
        <v>43</v>
      </c>
      <c r="C1475" t="s">
        <v>60</v>
      </c>
      <c r="D1475" s="24">
        <v>44986</v>
      </c>
      <c r="E1475">
        <v>133</v>
      </c>
    </row>
    <row r="1476" spans="1:5" x14ac:dyDescent="0.35">
      <c r="A1476" s="6">
        <v>44658</v>
      </c>
      <c r="B1476" t="s">
        <v>43</v>
      </c>
      <c r="C1476" t="s">
        <v>60</v>
      </c>
      <c r="D1476" s="24">
        <v>45078</v>
      </c>
      <c r="E1476">
        <v>102.75</v>
      </c>
    </row>
    <row r="1477" spans="1:5" x14ac:dyDescent="0.35">
      <c r="A1477" s="6">
        <v>44658</v>
      </c>
      <c r="B1477" t="s">
        <v>43</v>
      </c>
      <c r="C1477" t="s">
        <v>60</v>
      </c>
      <c r="D1477" s="24">
        <v>45170</v>
      </c>
      <c r="E1477">
        <v>89.25</v>
      </c>
    </row>
    <row r="1478" spans="1:5" x14ac:dyDescent="0.35">
      <c r="A1478" s="6">
        <v>44658</v>
      </c>
      <c r="B1478" t="s">
        <v>43</v>
      </c>
      <c r="C1478" t="s">
        <v>60</v>
      </c>
      <c r="D1478" s="24">
        <v>45261</v>
      </c>
      <c r="E1478">
        <v>86</v>
      </c>
    </row>
    <row r="1479" spans="1:5" x14ac:dyDescent="0.35">
      <c r="A1479" s="6">
        <v>44659</v>
      </c>
      <c r="B1479" t="s">
        <v>43</v>
      </c>
      <c r="C1479" t="s">
        <v>60</v>
      </c>
      <c r="D1479" s="24">
        <v>44713</v>
      </c>
      <c r="E1479">
        <v>172</v>
      </c>
    </row>
    <row r="1480" spans="1:5" x14ac:dyDescent="0.35">
      <c r="A1480" s="6">
        <v>44659</v>
      </c>
      <c r="B1480" t="s">
        <v>43</v>
      </c>
      <c r="C1480" t="s">
        <v>60</v>
      </c>
      <c r="D1480" s="24">
        <v>44805</v>
      </c>
      <c r="E1480">
        <v>142.18</v>
      </c>
    </row>
    <row r="1481" spans="1:5" x14ac:dyDescent="0.35">
      <c r="A1481" s="6">
        <v>44659</v>
      </c>
      <c r="B1481" t="s">
        <v>43</v>
      </c>
      <c r="C1481" t="s">
        <v>60</v>
      </c>
      <c r="D1481" s="24">
        <v>44896</v>
      </c>
      <c r="E1481">
        <v>118.82</v>
      </c>
    </row>
    <row r="1482" spans="1:5" x14ac:dyDescent="0.35">
      <c r="A1482" s="6">
        <v>44659</v>
      </c>
      <c r="B1482" t="s">
        <v>43</v>
      </c>
      <c r="C1482" t="s">
        <v>60</v>
      </c>
      <c r="D1482" s="24">
        <v>44986</v>
      </c>
      <c r="E1482">
        <v>134.72</v>
      </c>
    </row>
    <row r="1483" spans="1:5" x14ac:dyDescent="0.35">
      <c r="A1483" s="6">
        <v>44659</v>
      </c>
      <c r="B1483" t="s">
        <v>43</v>
      </c>
      <c r="C1483" t="s">
        <v>60</v>
      </c>
      <c r="D1483" s="24">
        <v>45078</v>
      </c>
      <c r="E1483">
        <v>100.26</v>
      </c>
    </row>
    <row r="1484" spans="1:5" x14ac:dyDescent="0.35">
      <c r="A1484" s="6">
        <v>44659</v>
      </c>
      <c r="B1484" t="s">
        <v>43</v>
      </c>
      <c r="C1484" t="s">
        <v>60</v>
      </c>
      <c r="D1484" s="24">
        <v>45170</v>
      </c>
      <c r="E1484">
        <v>89.5</v>
      </c>
    </row>
    <row r="1485" spans="1:5" x14ac:dyDescent="0.35">
      <c r="A1485" s="6">
        <v>44659</v>
      </c>
      <c r="B1485" t="s">
        <v>43</v>
      </c>
      <c r="C1485" t="s">
        <v>60</v>
      </c>
      <c r="D1485" s="24">
        <v>45261</v>
      </c>
      <c r="E1485">
        <v>87.17</v>
      </c>
    </row>
    <row r="1486" spans="1:5" x14ac:dyDescent="0.35">
      <c r="A1486" s="6">
        <v>44662</v>
      </c>
      <c r="B1486" t="s">
        <v>43</v>
      </c>
      <c r="C1486" t="s">
        <v>60</v>
      </c>
      <c r="D1486" s="24">
        <v>44713</v>
      </c>
      <c r="E1486">
        <v>173</v>
      </c>
    </row>
    <row r="1487" spans="1:5" x14ac:dyDescent="0.35">
      <c r="A1487" s="6">
        <v>44662</v>
      </c>
      <c r="B1487" t="s">
        <v>43</v>
      </c>
      <c r="C1487" t="s">
        <v>60</v>
      </c>
      <c r="D1487" s="24">
        <v>44805</v>
      </c>
      <c r="E1487">
        <v>141</v>
      </c>
    </row>
    <row r="1488" spans="1:5" x14ac:dyDescent="0.35">
      <c r="A1488" s="6">
        <v>44662</v>
      </c>
      <c r="B1488" t="s">
        <v>43</v>
      </c>
      <c r="C1488" t="s">
        <v>60</v>
      </c>
      <c r="D1488" s="24">
        <v>44896</v>
      </c>
      <c r="E1488">
        <v>115</v>
      </c>
    </row>
    <row r="1489" spans="1:5" x14ac:dyDescent="0.35">
      <c r="A1489" s="6">
        <v>44662</v>
      </c>
      <c r="B1489" t="s">
        <v>43</v>
      </c>
      <c r="C1489" t="s">
        <v>60</v>
      </c>
      <c r="D1489" s="24">
        <v>44986</v>
      </c>
      <c r="E1489">
        <v>134</v>
      </c>
    </row>
    <row r="1490" spans="1:5" x14ac:dyDescent="0.35">
      <c r="A1490" s="6">
        <v>44662</v>
      </c>
      <c r="B1490" t="s">
        <v>43</v>
      </c>
      <c r="C1490" t="s">
        <v>60</v>
      </c>
      <c r="D1490" s="24">
        <v>45078</v>
      </c>
      <c r="E1490">
        <v>99</v>
      </c>
    </row>
    <row r="1491" spans="1:5" x14ac:dyDescent="0.35">
      <c r="A1491" s="6">
        <v>44662</v>
      </c>
      <c r="B1491" t="s">
        <v>43</v>
      </c>
      <c r="C1491" t="s">
        <v>60</v>
      </c>
      <c r="D1491" s="24">
        <v>45170</v>
      </c>
      <c r="E1491">
        <v>84.9</v>
      </c>
    </row>
    <row r="1492" spans="1:5" x14ac:dyDescent="0.35">
      <c r="A1492" s="6">
        <v>44662</v>
      </c>
      <c r="B1492" t="s">
        <v>43</v>
      </c>
      <c r="C1492" t="s">
        <v>60</v>
      </c>
      <c r="D1492" s="24">
        <v>45261</v>
      </c>
      <c r="E1492">
        <v>83</v>
      </c>
    </row>
    <row r="1493" spans="1:5" x14ac:dyDescent="0.35">
      <c r="A1493" s="6">
        <v>44663</v>
      </c>
      <c r="B1493" t="s">
        <v>43</v>
      </c>
      <c r="C1493" t="s">
        <v>60</v>
      </c>
      <c r="D1493" s="24">
        <v>44713</v>
      </c>
      <c r="E1493">
        <v>173</v>
      </c>
    </row>
    <row r="1494" spans="1:5" x14ac:dyDescent="0.35">
      <c r="A1494" s="6">
        <v>44663</v>
      </c>
      <c r="B1494" t="s">
        <v>43</v>
      </c>
      <c r="C1494" t="s">
        <v>60</v>
      </c>
      <c r="D1494" s="24">
        <v>44805</v>
      </c>
      <c r="E1494">
        <v>138</v>
      </c>
    </row>
    <row r="1495" spans="1:5" x14ac:dyDescent="0.35">
      <c r="A1495" s="6">
        <v>44663</v>
      </c>
      <c r="B1495" t="s">
        <v>43</v>
      </c>
      <c r="C1495" t="s">
        <v>60</v>
      </c>
      <c r="D1495" s="24">
        <v>44896</v>
      </c>
      <c r="E1495">
        <v>112</v>
      </c>
    </row>
    <row r="1496" spans="1:5" x14ac:dyDescent="0.35">
      <c r="A1496" s="6">
        <v>44663</v>
      </c>
      <c r="B1496" t="s">
        <v>43</v>
      </c>
      <c r="C1496" t="s">
        <v>60</v>
      </c>
      <c r="D1496" s="24">
        <v>44986</v>
      </c>
      <c r="E1496">
        <v>134</v>
      </c>
    </row>
    <row r="1497" spans="1:5" x14ac:dyDescent="0.35">
      <c r="A1497" s="6">
        <v>44663</v>
      </c>
      <c r="B1497" t="s">
        <v>43</v>
      </c>
      <c r="C1497" t="s">
        <v>60</v>
      </c>
      <c r="D1497" s="24">
        <v>45078</v>
      </c>
      <c r="E1497">
        <v>92.3</v>
      </c>
    </row>
    <row r="1498" spans="1:5" x14ac:dyDescent="0.35">
      <c r="A1498" s="6">
        <v>44663</v>
      </c>
      <c r="B1498" t="s">
        <v>43</v>
      </c>
      <c r="C1498" t="s">
        <v>60</v>
      </c>
      <c r="D1498" s="24">
        <v>45170</v>
      </c>
      <c r="E1498">
        <v>81</v>
      </c>
    </row>
    <row r="1499" spans="1:5" x14ac:dyDescent="0.35">
      <c r="A1499" s="6">
        <v>44663</v>
      </c>
      <c r="B1499" t="s">
        <v>43</v>
      </c>
      <c r="C1499" t="s">
        <v>60</v>
      </c>
      <c r="D1499" s="24">
        <v>45261</v>
      </c>
      <c r="E1499">
        <v>79.92</v>
      </c>
    </row>
    <row r="1500" spans="1:5" x14ac:dyDescent="0.35">
      <c r="A1500" s="6">
        <v>44664</v>
      </c>
      <c r="B1500" t="s">
        <v>43</v>
      </c>
      <c r="C1500" t="s">
        <v>60</v>
      </c>
      <c r="D1500" s="24">
        <v>44713</v>
      </c>
      <c r="E1500">
        <v>173.5</v>
      </c>
    </row>
    <row r="1501" spans="1:5" x14ac:dyDescent="0.35">
      <c r="A1501" s="6">
        <v>44664</v>
      </c>
      <c r="B1501" t="s">
        <v>43</v>
      </c>
      <c r="C1501" t="s">
        <v>60</v>
      </c>
      <c r="D1501" s="24">
        <v>44805</v>
      </c>
      <c r="E1501">
        <v>134.80000000000001</v>
      </c>
    </row>
    <row r="1502" spans="1:5" x14ac:dyDescent="0.35">
      <c r="A1502" s="6">
        <v>44664</v>
      </c>
      <c r="B1502" t="s">
        <v>43</v>
      </c>
      <c r="C1502" t="s">
        <v>60</v>
      </c>
      <c r="D1502" s="24">
        <v>44896</v>
      </c>
      <c r="E1502">
        <v>104.5</v>
      </c>
    </row>
    <row r="1503" spans="1:5" x14ac:dyDescent="0.35">
      <c r="A1503" s="6">
        <v>44664</v>
      </c>
      <c r="B1503" t="s">
        <v>43</v>
      </c>
      <c r="C1503" t="s">
        <v>60</v>
      </c>
      <c r="D1503" s="24">
        <v>44986</v>
      </c>
      <c r="E1503">
        <v>116</v>
      </c>
    </row>
    <row r="1504" spans="1:5" x14ac:dyDescent="0.35">
      <c r="A1504" s="6">
        <v>44664</v>
      </c>
      <c r="B1504" t="s">
        <v>43</v>
      </c>
      <c r="C1504" t="s">
        <v>60</v>
      </c>
      <c r="D1504" s="24">
        <v>45078</v>
      </c>
      <c r="E1504">
        <v>85</v>
      </c>
    </row>
    <row r="1505" spans="1:5" x14ac:dyDescent="0.35">
      <c r="A1505" s="6">
        <v>44664</v>
      </c>
      <c r="B1505" t="s">
        <v>43</v>
      </c>
      <c r="C1505" t="s">
        <v>60</v>
      </c>
      <c r="D1505" s="24">
        <v>45170</v>
      </c>
      <c r="E1505">
        <v>77</v>
      </c>
    </row>
    <row r="1506" spans="1:5" x14ac:dyDescent="0.35">
      <c r="A1506" s="6">
        <v>44664</v>
      </c>
      <c r="B1506" t="s">
        <v>43</v>
      </c>
      <c r="C1506" t="s">
        <v>60</v>
      </c>
      <c r="D1506" s="24">
        <v>45261</v>
      </c>
      <c r="E1506">
        <v>80</v>
      </c>
    </row>
    <row r="1507" spans="1:5" x14ac:dyDescent="0.35">
      <c r="A1507" s="6">
        <v>44665</v>
      </c>
      <c r="B1507" t="s">
        <v>43</v>
      </c>
      <c r="C1507" t="s">
        <v>60</v>
      </c>
      <c r="D1507" s="24">
        <v>44713</v>
      </c>
      <c r="E1507">
        <v>175</v>
      </c>
    </row>
    <row r="1508" spans="1:5" x14ac:dyDescent="0.35">
      <c r="A1508" s="6">
        <v>44665</v>
      </c>
      <c r="B1508" t="s">
        <v>43</v>
      </c>
      <c r="C1508" t="s">
        <v>60</v>
      </c>
      <c r="D1508" s="24">
        <v>44805</v>
      </c>
      <c r="E1508">
        <v>149</v>
      </c>
    </row>
    <row r="1509" spans="1:5" x14ac:dyDescent="0.35">
      <c r="A1509" s="6">
        <v>44665</v>
      </c>
      <c r="B1509" t="s">
        <v>43</v>
      </c>
      <c r="C1509" t="s">
        <v>60</v>
      </c>
      <c r="D1509" s="24">
        <v>44896</v>
      </c>
      <c r="E1509">
        <v>116</v>
      </c>
    </row>
    <row r="1510" spans="1:5" x14ac:dyDescent="0.35">
      <c r="A1510" s="6">
        <v>44665</v>
      </c>
      <c r="B1510" t="s">
        <v>43</v>
      </c>
      <c r="C1510" t="s">
        <v>60</v>
      </c>
      <c r="D1510" s="24">
        <v>44986</v>
      </c>
      <c r="E1510">
        <v>125</v>
      </c>
    </row>
    <row r="1511" spans="1:5" x14ac:dyDescent="0.35">
      <c r="A1511" s="6">
        <v>44665</v>
      </c>
      <c r="B1511" t="s">
        <v>43</v>
      </c>
      <c r="C1511" t="s">
        <v>60</v>
      </c>
      <c r="D1511" s="24">
        <v>45078</v>
      </c>
      <c r="E1511">
        <v>95</v>
      </c>
    </row>
    <row r="1512" spans="1:5" x14ac:dyDescent="0.35">
      <c r="A1512" s="6">
        <v>44665</v>
      </c>
      <c r="B1512" t="s">
        <v>43</v>
      </c>
      <c r="C1512" t="s">
        <v>60</v>
      </c>
      <c r="D1512" s="24">
        <v>45170</v>
      </c>
      <c r="E1512">
        <v>87</v>
      </c>
    </row>
    <row r="1513" spans="1:5" x14ac:dyDescent="0.35">
      <c r="A1513" s="6">
        <v>44665</v>
      </c>
      <c r="B1513" t="s">
        <v>43</v>
      </c>
      <c r="C1513" t="s">
        <v>60</v>
      </c>
      <c r="D1513" s="24">
        <v>45261</v>
      </c>
      <c r="E1513">
        <v>88</v>
      </c>
    </row>
    <row r="1514" spans="1:5" x14ac:dyDescent="0.35">
      <c r="A1514" s="6">
        <v>44670</v>
      </c>
      <c r="B1514" t="s">
        <v>43</v>
      </c>
      <c r="C1514" t="s">
        <v>60</v>
      </c>
      <c r="D1514" s="24">
        <v>44713</v>
      </c>
      <c r="E1514">
        <v>175</v>
      </c>
    </row>
    <row r="1515" spans="1:5" x14ac:dyDescent="0.35">
      <c r="A1515" s="6">
        <v>44670</v>
      </c>
      <c r="B1515" t="s">
        <v>43</v>
      </c>
      <c r="C1515" t="s">
        <v>60</v>
      </c>
      <c r="D1515" s="24">
        <v>44805</v>
      </c>
      <c r="E1515">
        <v>151</v>
      </c>
    </row>
    <row r="1516" spans="1:5" x14ac:dyDescent="0.35">
      <c r="A1516" s="6">
        <v>44670</v>
      </c>
      <c r="B1516" t="s">
        <v>43</v>
      </c>
      <c r="C1516" t="s">
        <v>60</v>
      </c>
      <c r="D1516" s="24">
        <v>44896</v>
      </c>
      <c r="E1516">
        <v>124.5</v>
      </c>
    </row>
    <row r="1517" spans="1:5" x14ac:dyDescent="0.35">
      <c r="A1517" s="6">
        <v>44670</v>
      </c>
      <c r="B1517" t="s">
        <v>43</v>
      </c>
      <c r="C1517" t="s">
        <v>60</v>
      </c>
      <c r="D1517" s="24">
        <v>44986</v>
      </c>
      <c r="E1517">
        <v>131</v>
      </c>
    </row>
    <row r="1518" spans="1:5" x14ac:dyDescent="0.35">
      <c r="A1518" s="6">
        <v>44670</v>
      </c>
      <c r="B1518" t="s">
        <v>43</v>
      </c>
      <c r="C1518" t="s">
        <v>60</v>
      </c>
      <c r="D1518" s="24">
        <v>45078</v>
      </c>
      <c r="E1518">
        <v>101.42</v>
      </c>
    </row>
    <row r="1519" spans="1:5" x14ac:dyDescent="0.35">
      <c r="A1519" s="6">
        <v>44670</v>
      </c>
      <c r="B1519" t="s">
        <v>43</v>
      </c>
      <c r="C1519" t="s">
        <v>60</v>
      </c>
      <c r="D1519" s="24">
        <v>45170</v>
      </c>
      <c r="E1519">
        <v>90.42</v>
      </c>
    </row>
    <row r="1520" spans="1:5" x14ac:dyDescent="0.35">
      <c r="A1520" s="6">
        <v>44670</v>
      </c>
      <c r="B1520" t="s">
        <v>43</v>
      </c>
      <c r="C1520" t="s">
        <v>60</v>
      </c>
      <c r="D1520" s="24">
        <v>45261</v>
      </c>
      <c r="E1520">
        <v>91.42</v>
      </c>
    </row>
    <row r="1521" spans="1:5" x14ac:dyDescent="0.35">
      <c r="A1521" s="6">
        <v>44671</v>
      </c>
      <c r="B1521" t="s">
        <v>43</v>
      </c>
      <c r="C1521" t="s">
        <v>60</v>
      </c>
      <c r="D1521" s="24">
        <v>44713</v>
      </c>
      <c r="E1521">
        <v>175</v>
      </c>
    </row>
    <row r="1522" spans="1:5" x14ac:dyDescent="0.35">
      <c r="A1522" s="6">
        <v>44671</v>
      </c>
      <c r="B1522" t="s">
        <v>43</v>
      </c>
      <c r="C1522" t="s">
        <v>60</v>
      </c>
      <c r="D1522" s="24">
        <v>44805</v>
      </c>
      <c r="E1522">
        <v>154</v>
      </c>
    </row>
    <row r="1523" spans="1:5" x14ac:dyDescent="0.35">
      <c r="A1523" s="6">
        <v>44671</v>
      </c>
      <c r="B1523" t="s">
        <v>43</v>
      </c>
      <c r="C1523" t="s">
        <v>60</v>
      </c>
      <c r="D1523" s="24">
        <v>44896</v>
      </c>
      <c r="E1523">
        <v>125</v>
      </c>
    </row>
    <row r="1524" spans="1:5" x14ac:dyDescent="0.35">
      <c r="A1524" s="6">
        <v>44671</v>
      </c>
      <c r="B1524" t="s">
        <v>43</v>
      </c>
      <c r="C1524" t="s">
        <v>60</v>
      </c>
      <c r="D1524" s="24">
        <v>44986</v>
      </c>
      <c r="E1524">
        <v>132.5</v>
      </c>
    </row>
    <row r="1525" spans="1:5" x14ac:dyDescent="0.35">
      <c r="A1525" s="6">
        <v>44671</v>
      </c>
      <c r="B1525" t="s">
        <v>43</v>
      </c>
      <c r="C1525" t="s">
        <v>60</v>
      </c>
      <c r="D1525" s="24">
        <v>45078</v>
      </c>
      <c r="E1525">
        <v>105</v>
      </c>
    </row>
    <row r="1526" spans="1:5" x14ac:dyDescent="0.35">
      <c r="A1526" s="6">
        <v>44671</v>
      </c>
      <c r="B1526" t="s">
        <v>43</v>
      </c>
      <c r="C1526" t="s">
        <v>60</v>
      </c>
      <c r="D1526" s="24">
        <v>45170</v>
      </c>
      <c r="E1526">
        <v>91.75</v>
      </c>
    </row>
    <row r="1527" spans="1:5" x14ac:dyDescent="0.35">
      <c r="A1527" s="6">
        <v>44671</v>
      </c>
      <c r="B1527" t="s">
        <v>43</v>
      </c>
      <c r="C1527" t="s">
        <v>60</v>
      </c>
      <c r="D1527" s="24">
        <v>45261</v>
      </c>
      <c r="E1527">
        <v>92.25</v>
      </c>
    </row>
    <row r="1528" spans="1:5" x14ac:dyDescent="0.35">
      <c r="A1528" s="6">
        <v>44672</v>
      </c>
      <c r="B1528" t="s">
        <v>43</v>
      </c>
      <c r="C1528" t="s">
        <v>60</v>
      </c>
      <c r="D1528" s="24">
        <v>44713</v>
      </c>
      <c r="E1528">
        <v>180.2</v>
      </c>
    </row>
    <row r="1529" spans="1:5" x14ac:dyDescent="0.35">
      <c r="A1529" s="6">
        <v>44672</v>
      </c>
      <c r="B1529" t="s">
        <v>43</v>
      </c>
      <c r="C1529" t="s">
        <v>60</v>
      </c>
      <c r="D1529" s="24">
        <v>44805</v>
      </c>
      <c r="E1529">
        <v>162.16999999999999</v>
      </c>
    </row>
    <row r="1530" spans="1:5" x14ac:dyDescent="0.35">
      <c r="A1530" s="6">
        <v>44672</v>
      </c>
      <c r="B1530" t="s">
        <v>43</v>
      </c>
      <c r="C1530" t="s">
        <v>60</v>
      </c>
      <c r="D1530" s="24">
        <v>44896</v>
      </c>
      <c r="E1530">
        <v>128.5</v>
      </c>
    </row>
    <row r="1531" spans="1:5" x14ac:dyDescent="0.35">
      <c r="A1531" s="6">
        <v>44672</v>
      </c>
      <c r="B1531" t="s">
        <v>43</v>
      </c>
      <c r="C1531" t="s">
        <v>60</v>
      </c>
      <c r="D1531" s="24">
        <v>44986</v>
      </c>
      <c r="E1531">
        <v>136.62</v>
      </c>
    </row>
    <row r="1532" spans="1:5" x14ac:dyDescent="0.35">
      <c r="A1532" s="6">
        <v>44672</v>
      </c>
      <c r="B1532" t="s">
        <v>43</v>
      </c>
      <c r="C1532" t="s">
        <v>60</v>
      </c>
      <c r="D1532" s="24">
        <v>45078</v>
      </c>
      <c r="E1532">
        <v>108.27</v>
      </c>
    </row>
    <row r="1533" spans="1:5" x14ac:dyDescent="0.35">
      <c r="A1533" s="6">
        <v>44672</v>
      </c>
      <c r="B1533" t="s">
        <v>43</v>
      </c>
      <c r="C1533" t="s">
        <v>60</v>
      </c>
      <c r="D1533" s="24">
        <v>45170</v>
      </c>
      <c r="E1533">
        <v>96</v>
      </c>
    </row>
    <row r="1534" spans="1:5" x14ac:dyDescent="0.35">
      <c r="A1534" s="6">
        <v>44672</v>
      </c>
      <c r="B1534" t="s">
        <v>43</v>
      </c>
      <c r="C1534" t="s">
        <v>60</v>
      </c>
      <c r="D1534" s="24">
        <v>45261</v>
      </c>
      <c r="E1534">
        <v>94.75</v>
      </c>
    </row>
    <row r="1535" spans="1:5" x14ac:dyDescent="0.35">
      <c r="A1535" s="6">
        <v>44673</v>
      </c>
      <c r="B1535" t="s">
        <v>43</v>
      </c>
      <c r="C1535" t="s">
        <v>60</v>
      </c>
      <c r="D1535" s="24">
        <v>44713</v>
      </c>
      <c r="E1535">
        <v>186.5</v>
      </c>
    </row>
    <row r="1536" spans="1:5" x14ac:dyDescent="0.35">
      <c r="A1536" s="6">
        <v>44673</v>
      </c>
      <c r="B1536" t="s">
        <v>43</v>
      </c>
      <c r="C1536" t="s">
        <v>60</v>
      </c>
      <c r="D1536" s="24">
        <v>44805</v>
      </c>
      <c r="E1536">
        <v>166</v>
      </c>
    </row>
    <row r="1537" spans="1:5" x14ac:dyDescent="0.35">
      <c r="A1537" s="6">
        <v>44673</v>
      </c>
      <c r="B1537" t="s">
        <v>43</v>
      </c>
      <c r="C1537" t="s">
        <v>60</v>
      </c>
      <c r="D1537" s="24">
        <v>44896</v>
      </c>
      <c r="E1537">
        <v>129.75</v>
      </c>
    </row>
    <row r="1538" spans="1:5" x14ac:dyDescent="0.35">
      <c r="A1538" s="6">
        <v>44673</v>
      </c>
      <c r="B1538" t="s">
        <v>43</v>
      </c>
      <c r="C1538" t="s">
        <v>60</v>
      </c>
      <c r="D1538" s="24">
        <v>44986</v>
      </c>
      <c r="E1538">
        <v>139</v>
      </c>
    </row>
    <row r="1539" spans="1:5" x14ac:dyDescent="0.35">
      <c r="A1539" s="6">
        <v>44673</v>
      </c>
      <c r="B1539" t="s">
        <v>43</v>
      </c>
      <c r="C1539" t="s">
        <v>60</v>
      </c>
      <c r="D1539" s="24">
        <v>45078</v>
      </c>
      <c r="E1539">
        <v>110</v>
      </c>
    </row>
    <row r="1540" spans="1:5" x14ac:dyDescent="0.35">
      <c r="A1540" s="6">
        <v>44673</v>
      </c>
      <c r="B1540" t="s">
        <v>43</v>
      </c>
      <c r="C1540" t="s">
        <v>60</v>
      </c>
      <c r="D1540" s="24">
        <v>45170</v>
      </c>
      <c r="E1540">
        <v>98</v>
      </c>
    </row>
    <row r="1541" spans="1:5" x14ac:dyDescent="0.35">
      <c r="A1541" s="6">
        <v>44673</v>
      </c>
      <c r="B1541" t="s">
        <v>43</v>
      </c>
      <c r="C1541" t="s">
        <v>60</v>
      </c>
      <c r="D1541" s="24">
        <v>45261</v>
      </c>
      <c r="E1541">
        <v>96</v>
      </c>
    </row>
    <row r="1542" spans="1:5" x14ac:dyDescent="0.35">
      <c r="A1542" s="6">
        <v>44676</v>
      </c>
      <c r="B1542" t="s">
        <v>43</v>
      </c>
      <c r="C1542" t="s">
        <v>60</v>
      </c>
      <c r="D1542" s="24">
        <v>44713</v>
      </c>
      <c r="E1542">
        <v>186.5</v>
      </c>
    </row>
    <row r="1543" spans="1:5" x14ac:dyDescent="0.35">
      <c r="A1543" s="6">
        <v>44676</v>
      </c>
      <c r="B1543" t="s">
        <v>43</v>
      </c>
      <c r="C1543" t="s">
        <v>60</v>
      </c>
      <c r="D1543" s="24">
        <v>44805</v>
      </c>
      <c r="E1543">
        <v>166</v>
      </c>
    </row>
    <row r="1544" spans="1:5" x14ac:dyDescent="0.35">
      <c r="A1544" s="6">
        <v>44676</v>
      </c>
      <c r="B1544" t="s">
        <v>43</v>
      </c>
      <c r="C1544" t="s">
        <v>60</v>
      </c>
      <c r="D1544" s="24">
        <v>44896</v>
      </c>
      <c r="E1544">
        <v>129.75</v>
      </c>
    </row>
    <row r="1545" spans="1:5" x14ac:dyDescent="0.35">
      <c r="A1545" s="6">
        <v>44676</v>
      </c>
      <c r="B1545" t="s">
        <v>43</v>
      </c>
      <c r="C1545" t="s">
        <v>60</v>
      </c>
      <c r="D1545" s="24">
        <v>44986</v>
      </c>
      <c r="E1545">
        <v>139</v>
      </c>
    </row>
    <row r="1546" spans="1:5" x14ac:dyDescent="0.35">
      <c r="A1546" s="6">
        <v>44676</v>
      </c>
      <c r="B1546" t="s">
        <v>43</v>
      </c>
      <c r="C1546" t="s">
        <v>60</v>
      </c>
      <c r="D1546" s="24">
        <v>45078</v>
      </c>
      <c r="E1546">
        <v>110</v>
      </c>
    </row>
    <row r="1547" spans="1:5" x14ac:dyDescent="0.35">
      <c r="A1547" s="6">
        <v>44676</v>
      </c>
      <c r="B1547" t="s">
        <v>43</v>
      </c>
      <c r="C1547" t="s">
        <v>60</v>
      </c>
      <c r="D1547" s="24">
        <v>45170</v>
      </c>
      <c r="E1547">
        <v>98</v>
      </c>
    </row>
    <row r="1548" spans="1:5" x14ac:dyDescent="0.35">
      <c r="A1548" s="6">
        <v>44676</v>
      </c>
      <c r="B1548" t="s">
        <v>43</v>
      </c>
      <c r="C1548" t="s">
        <v>60</v>
      </c>
      <c r="D1548" s="24">
        <v>45261</v>
      </c>
      <c r="E1548">
        <v>96</v>
      </c>
    </row>
    <row r="1549" spans="1:5" x14ac:dyDescent="0.35">
      <c r="A1549" s="6">
        <v>44677</v>
      </c>
      <c r="B1549" t="s">
        <v>43</v>
      </c>
      <c r="C1549" t="s">
        <v>60</v>
      </c>
      <c r="D1549" s="24">
        <v>44713</v>
      </c>
      <c r="E1549">
        <v>186.5</v>
      </c>
    </row>
    <row r="1550" spans="1:5" x14ac:dyDescent="0.35">
      <c r="A1550" s="6">
        <v>44677</v>
      </c>
      <c r="B1550" t="s">
        <v>43</v>
      </c>
      <c r="C1550" t="s">
        <v>60</v>
      </c>
      <c r="D1550" s="24">
        <v>44805</v>
      </c>
      <c r="E1550">
        <v>170</v>
      </c>
    </row>
    <row r="1551" spans="1:5" x14ac:dyDescent="0.35">
      <c r="A1551" s="6">
        <v>44677</v>
      </c>
      <c r="B1551" t="s">
        <v>43</v>
      </c>
      <c r="C1551" t="s">
        <v>60</v>
      </c>
      <c r="D1551" s="24">
        <v>44896</v>
      </c>
      <c r="E1551">
        <v>132.25</v>
      </c>
    </row>
    <row r="1552" spans="1:5" x14ac:dyDescent="0.35">
      <c r="A1552" s="6">
        <v>44677</v>
      </c>
      <c r="B1552" t="s">
        <v>43</v>
      </c>
      <c r="C1552" t="s">
        <v>60</v>
      </c>
      <c r="D1552" s="24">
        <v>44986</v>
      </c>
      <c r="E1552">
        <v>141.1</v>
      </c>
    </row>
    <row r="1553" spans="1:5" x14ac:dyDescent="0.35">
      <c r="A1553" s="6">
        <v>44677</v>
      </c>
      <c r="B1553" t="s">
        <v>43</v>
      </c>
      <c r="C1553" t="s">
        <v>60</v>
      </c>
      <c r="D1553" s="24">
        <v>45078</v>
      </c>
      <c r="E1553">
        <v>112.28</v>
      </c>
    </row>
    <row r="1554" spans="1:5" x14ac:dyDescent="0.35">
      <c r="A1554" s="6">
        <v>44677</v>
      </c>
      <c r="B1554" t="s">
        <v>43</v>
      </c>
      <c r="C1554" t="s">
        <v>60</v>
      </c>
      <c r="D1554" s="24">
        <v>45170</v>
      </c>
      <c r="E1554">
        <v>101.1</v>
      </c>
    </row>
    <row r="1555" spans="1:5" x14ac:dyDescent="0.35">
      <c r="A1555" s="6">
        <v>44677</v>
      </c>
      <c r="B1555" t="s">
        <v>43</v>
      </c>
      <c r="C1555" t="s">
        <v>60</v>
      </c>
      <c r="D1555" s="24">
        <v>45261</v>
      </c>
      <c r="E1555">
        <v>99.12</v>
      </c>
    </row>
    <row r="1556" spans="1:5" x14ac:dyDescent="0.35">
      <c r="A1556" s="6">
        <v>44678</v>
      </c>
      <c r="B1556" t="s">
        <v>43</v>
      </c>
      <c r="C1556" t="s">
        <v>60</v>
      </c>
      <c r="D1556" s="24">
        <v>44713</v>
      </c>
      <c r="E1556">
        <v>191</v>
      </c>
    </row>
    <row r="1557" spans="1:5" x14ac:dyDescent="0.35">
      <c r="A1557" s="6">
        <v>44678</v>
      </c>
      <c r="B1557" t="s">
        <v>43</v>
      </c>
      <c r="C1557" t="s">
        <v>60</v>
      </c>
      <c r="D1557" s="24">
        <v>44805</v>
      </c>
      <c r="E1557">
        <v>172.18</v>
      </c>
    </row>
    <row r="1558" spans="1:5" x14ac:dyDescent="0.35">
      <c r="A1558" s="6">
        <v>44678</v>
      </c>
      <c r="B1558" t="s">
        <v>43</v>
      </c>
      <c r="C1558" t="s">
        <v>60</v>
      </c>
      <c r="D1558" s="24">
        <v>44896</v>
      </c>
      <c r="E1558">
        <v>133</v>
      </c>
    </row>
    <row r="1559" spans="1:5" x14ac:dyDescent="0.35">
      <c r="A1559" s="6">
        <v>44678</v>
      </c>
      <c r="B1559" t="s">
        <v>43</v>
      </c>
      <c r="C1559" t="s">
        <v>60</v>
      </c>
      <c r="D1559" s="24">
        <v>44986</v>
      </c>
      <c r="E1559">
        <v>143</v>
      </c>
    </row>
    <row r="1560" spans="1:5" x14ac:dyDescent="0.35">
      <c r="A1560" s="6">
        <v>44678</v>
      </c>
      <c r="B1560" t="s">
        <v>43</v>
      </c>
      <c r="C1560" t="s">
        <v>60</v>
      </c>
      <c r="D1560" s="24">
        <v>45078</v>
      </c>
      <c r="E1560">
        <v>114</v>
      </c>
    </row>
    <row r="1561" spans="1:5" x14ac:dyDescent="0.35">
      <c r="A1561" s="6">
        <v>44678</v>
      </c>
      <c r="B1561" t="s">
        <v>43</v>
      </c>
      <c r="C1561" t="s">
        <v>60</v>
      </c>
      <c r="D1561" s="24">
        <v>45170</v>
      </c>
      <c r="E1561">
        <v>101.1</v>
      </c>
    </row>
    <row r="1562" spans="1:5" x14ac:dyDescent="0.35">
      <c r="A1562" s="6">
        <v>44678</v>
      </c>
      <c r="B1562" t="s">
        <v>43</v>
      </c>
      <c r="C1562" t="s">
        <v>60</v>
      </c>
      <c r="D1562" s="24">
        <v>45261</v>
      </c>
      <c r="E1562">
        <v>99</v>
      </c>
    </row>
    <row r="1563" spans="1:5" x14ac:dyDescent="0.35">
      <c r="A1563" s="6">
        <v>44679</v>
      </c>
      <c r="B1563" t="s">
        <v>43</v>
      </c>
      <c r="C1563" t="s">
        <v>60</v>
      </c>
      <c r="D1563" s="24">
        <v>44713</v>
      </c>
      <c r="E1563">
        <v>200.01</v>
      </c>
    </row>
    <row r="1564" spans="1:5" x14ac:dyDescent="0.35">
      <c r="A1564" s="6">
        <v>44679</v>
      </c>
      <c r="B1564" t="s">
        <v>43</v>
      </c>
      <c r="C1564" t="s">
        <v>60</v>
      </c>
      <c r="D1564" s="24">
        <v>44805</v>
      </c>
      <c r="E1564">
        <v>182.46</v>
      </c>
    </row>
    <row r="1565" spans="1:5" x14ac:dyDescent="0.35">
      <c r="A1565" s="6">
        <v>44679</v>
      </c>
      <c r="B1565" t="s">
        <v>43</v>
      </c>
      <c r="C1565" t="s">
        <v>60</v>
      </c>
      <c r="D1565" s="24">
        <v>44896</v>
      </c>
      <c r="E1565">
        <v>137.99</v>
      </c>
    </row>
    <row r="1566" spans="1:5" x14ac:dyDescent="0.35">
      <c r="A1566" s="6">
        <v>44679</v>
      </c>
      <c r="B1566" t="s">
        <v>43</v>
      </c>
      <c r="C1566" t="s">
        <v>60</v>
      </c>
      <c r="D1566" s="24">
        <v>44986</v>
      </c>
      <c r="E1566">
        <v>148</v>
      </c>
    </row>
    <row r="1567" spans="1:5" x14ac:dyDescent="0.35">
      <c r="A1567" s="6">
        <v>44679</v>
      </c>
      <c r="B1567" t="s">
        <v>43</v>
      </c>
      <c r="C1567" t="s">
        <v>60</v>
      </c>
      <c r="D1567" s="24">
        <v>45078</v>
      </c>
      <c r="E1567">
        <v>120.81</v>
      </c>
    </row>
    <row r="1568" spans="1:5" x14ac:dyDescent="0.35">
      <c r="A1568" s="6">
        <v>44679</v>
      </c>
      <c r="B1568" t="s">
        <v>43</v>
      </c>
      <c r="C1568" t="s">
        <v>60</v>
      </c>
      <c r="D1568" s="24">
        <v>45170</v>
      </c>
      <c r="E1568">
        <v>102.71</v>
      </c>
    </row>
    <row r="1569" spans="1:5" x14ac:dyDescent="0.35">
      <c r="A1569" s="6">
        <v>44679</v>
      </c>
      <c r="B1569" t="s">
        <v>43</v>
      </c>
      <c r="C1569" t="s">
        <v>60</v>
      </c>
      <c r="D1569" s="24">
        <v>45261</v>
      </c>
      <c r="E1569">
        <v>100</v>
      </c>
    </row>
    <row r="1570" spans="1:5" x14ac:dyDescent="0.35">
      <c r="A1570" s="6">
        <v>44680</v>
      </c>
      <c r="B1570" t="s">
        <v>43</v>
      </c>
      <c r="C1570" t="s">
        <v>60</v>
      </c>
      <c r="D1570" s="24">
        <v>44713</v>
      </c>
      <c r="E1570">
        <v>239</v>
      </c>
    </row>
    <row r="1571" spans="1:5" x14ac:dyDescent="0.35">
      <c r="A1571" s="6">
        <v>44680</v>
      </c>
      <c r="B1571" t="s">
        <v>43</v>
      </c>
      <c r="C1571" t="s">
        <v>60</v>
      </c>
      <c r="D1571" s="24">
        <v>44805</v>
      </c>
      <c r="E1571">
        <v>189.1</v>
      </c>
    </row>
    <row r="1572" spans="1:5" x14ac:dyDescent="0.35">
      <c r="A1572" s="6">
        <v>44680</v>
      </c>
      <c r="B1572" t="s">
        <v>43</v>
      </c>
      <c r="C1572" t="s">
        <v>60</v>
      </c>
      <c r="D1572" s="24">
        <v>44896</v>
      </c>
      <c r="E1572">
        <v>146</v>
      </c>
    </row>
    <row r="1573" spans="1:5" x14ac:dyDescent="0.35">
      <c r="A1573" s="6">
        <v>44680</v>
      </c>
      <c r="B1573" t="s">
        <v>43</v>
      </c>
      <c r="C1573" t="s">
        <v>60</v>
      </c>
      <c r="D1573" s="24">
        <v>44986</v>
      </c>
      <c r="E1573">
        <v>154</v>
      </c>
    </row>
    <row r="1574" spans="1:5" x14ac:dyDescent="0.35">
      <c r="A1574" s="6">
        <v>44680</v>
      </c>
      <c r="B1574" t="s">
        <v>43</v>
      </c>
      <c r="C1574" t="s">
        <v>60</v>
      </c>
      <c r="D1574" s="24">
        <v>45078</v>
      </c>
      <c r="E1574">
        <v>125.25</v>
      </c>
    </row>
    <row r="1575" spans="1:5" x14ac:dyDescent="0.35">
      <c r="A1575" s="6">
        <v>44680</v>
      </c>
      <c r="B1575" t="s">
        <v>43</v>
      </c>
      <c r="C1575" t="s">
        <v>60</v>
      </c>
      <c r="D1575" s="24">
        <v>45170</v>
      </c>
      <c r="E1575">
        <v>104.25</v>
      </c>
    </row>
    <row r="1576" spans="1:5" x14ac:dyDescent="0.35">
      <c r="A1576" s="6">
        <v>44680</v>
      </c>
      <c r="B1576" t="s">
        <v>43</v>
      </c>
      <c r="C1576" t="s">
        <v>60</v>
      </c>
      <c r="D1576" s="24">
        <v>45261</v>
      </c>
      <c r="E1576">
        <v>101.25</v>
      </c>
    </row>
    <row r="1577" spans="1:5" x14ac:dyDescent="0.35">
      <c r="A1577" s="6">
        <v>44683</v>
      </c>
      <c r="B1577" t="s">
        <v>43</v>
      </c>
      <c r="C1577" t="s">
        <v>60</v>
      </c>
      <c r="D1577" s="24">
        <v>44713</v>
      </c>
      <c r="E1577">
        <v>258</v>
      </c>
    </row>
    <row r="1578" spans="1:5" x14ac:dyDescent="0.35">
      <c r="A1578" s="6">
        <v>44683</v>
      </c>
      <c r="B1578" t="s">
        <v>43</v>
      </c>
      <c r="C1578" t="s">
        <v>60</v>
      </c>
      <c r="D1578" s="24">
        <v>44805</v>
      </c>
      <c r="E1578">
        <v>191</v>
      </c>
    </row>
    <row r="1579" spans="1:5" x14ac:dyDescent="0.35">
      <c r="A1579" s="6">
        <v>44683</v>
      </c>
      <c r="B1579" t="s">
        <v>43</v>
      </c>
      <c r="C1579" t="s">
        <v>60</v>
      </c>
      <c r="D1579" s="24">
        <v>44896</v>
      </c>
      <c r="E1579">
        <v>139.25</v>
      </c>
    </row>
    <row r="1580" spans="1:5" x14ac:dyDescent="0.35">
      <c r="A1580" s="6">
        <v>44683</v>
      </c>
      <c r="B1580" t="s">
        <v>43</v>
      </c>
      <c r="C1580" t="s">
        <v>60</v>
      </c>
      <c r="D1580" s="24">
        <v>44986</v>
      </c>
      <c r="E1580">
        <v>151</v>
      </c>
    </row>
    <row r="1581" spans="1:5" x14ac:dyDescent="0.35">
      <c r="A1581" s="6">
        <v>44683</v>
      </c>
      <c r="B1581" t="s">
        <v>43</v>
      </c>
      <c r="C1581" t="s">
        <v>60</v>
      </c>
      <c r="D1581" s="24">
        <v>45078</v>
      </c>
      <c r="E1581">
        <v>120.14</v>
      </c>
    </row>
    <row r="1582" spans="1:5" x14ac:dyDescent="0.35">
      <c r="A1582" s="6">
        <v>44683</v>
      </c>
      <c r="B1582" t="s">
        <v>43</v>
      </c>
      <c r="C1582" t="s">
        <v>60</v>
      </c>
      <c r="D1582" s="24">
        <v>45170</v>
      </c>
      <c r="E1582">
        <v>103.18</v>
      </c>
    </row>
    <row r="1583" spans="1:5" x14ac:dyDescent="0.35">
      <c r="A1583" s="6">
        <v>44683</v>
      </c>
      <c r="B1583" t="s">
        <v>43</v>
      </c>
      <c r="C1583" t="s">
        <v>60</v>
      </c>
      <c r="D1583" s="24">
        <v>45261</v>
      </c>
      <c r="E1583">
        <v>100.93</v>
      </c>
    </row>
    <row r="1584" spans="1:5" x14ac:dyDescent="0.35">
      <c r="A1584" s="6">
        <v>44684</v>
      </c>
      <c r="B1584" t="s">
        <v>43</v>
      </c>
      <c r="C1584" t="s">
        <v>60</v>
      </c>
      <c r="D1584" s="24">
        <v>44713</v>
      </c>
      <c r="E1584">
        <v>258</v>
      </c>
    </row>
    <row r="1585" spans="1:5" x14ac:dyDescent="0.35">
      <c r="A1585" s="6">
        <v>44684</v>
      </c>
      <c r="B1585" t="s">
        <v>43</v>
      </c>
      <c r="C1585" t="s">
        <v>60</v>
      </c>
      <c r="D1585" s="24">
        <v>44805</v>
      </c>
      <c r="E1585">
        <v>190</v>
      </c>
    </row>
    <row r="1586" spans="1:5" x14ac:dyDescent="0.35">
      <c r="A1586" s="6">
        <v>44684</v>
      </c>
      <c r="B1586" t="s">
        <v>43</v>
      </c>
      <c r="C1586" t="s">
        <v>60</v>
      </c>
      <c r="D1586" s="24">
        <v>44896</v>
      </c>
      <c r="E1586">
        <v>140.15</v>
      </c>
    </row>
    <row r="1587" spans="1:5" x14ac:dyDescent="0.35">
      <c r="A1587" s="6">
        <v>44684</v>
      </c>
      <c r="B1587" t="s">
        <v>43</v>
      </c>
      <c r="C1587" t="s">
        <v>60</v>
      </c>
      <c r="D1587" s="24">
        <v>44986</v>
      </c>
      <c r="E1587">
        <v>152</v>
      </c>
    </row>
    <row r="1588" spans="1:5" x14ac:dyDescent="0.35">
      <c r="A1588" s="6">
        <v>44684</v>
      </c>
      <c r="B1588" t="s">
        <v>43</v>
      </c>
      <c r="C1588" t="s">
        <v>60</v>
      </c>
      <c r="D1588" s="24">
        <v>45078</v>
      </c>
      <c r="E1588">
        <v>122.5</v>
      </c>
    </row>
    <row r="1589" spans="1:5" x14ac:dyDescent="0.35">
      <c r="A1589" s="6">
        <v>44684</v>
      </c>
      <c r="B1589" t="s">
        <v>43</v>
      </c>
      <c r="C1589" t="s">
        <v>60</v>
      </c>
      <c r="D1589" s="24">
        <v>45170</v>
      </c>
      <c r="E1589">
        <v>104.44</v>
      </c>
    </row>
    <row r="1590" spans="1:5" x14ac:dyDescent="0.35">
      <c r="A1590" s="6">
        <v>44684</v>
      </c>
      <c r="B1590" t="s">
        <v>43</v>
      </c>
      <c r="C1590" t="s">
        <v>60</v>
      </c>
      <c r="D1590" s="24">
        <v>45261</v>
      </c>
      <c r="E1590">
        <v>101</v>
      </c>
    </row>
    <row r="1591" spans="1:5" x14ac:dyDescent="0.35">
      <c r="A1591" s="6">
        <v>44685</v>
      </c>
      <c r="B1591" t="s">
        <v>43</v>
      </c>
      <c r="C1591" t="s">
        <v>60</v>
      </c>
      <c r="D1591" s="24">
        <v>44713</v>
      </c>
      <c r="E1591">
        <v>271.5</v>
      </c>
    </row>
    <row r="1592" spans="1:5" x14ac:dyDescent="0.35">
      <c r="A1592" s="6">
        <v>44685</v>
      </c>
      <c r="B1592" t="s">
        <v>43</v>
      </c>
      <c r="C1592" t="s">
        <v>60</v>
      </c>
      <c r="D1592" s="24">
        <v>44805</v>
      </c>
      <c r="E1592">
        <v>191</v>
      </c>
    </row>
    <row r="1593" spans="1:5" x14ac:dyDescent="0.35">
      <c r="A1593" s="6">
        <v>44685</v>
      </c>
      <c r="B1593" t="s">
        <v>43</v>
      </c>
      <c r="C1593" t="s">
        <v>60</v>
      </c>
      <c r="D1593" s="24">
        <v>44896</v>
      </c>
      <c r="E1593">
        <v>145</v>
      </c>
    </row>
    <row r="1594" spans="1:5" x14ac:dyDescent="0.35">
      <c r="A1594" s="6">
        <v>44685</v>
      </c>
      <c r="B1594" t="s">
        <v>43</v>
      </c>
      <c r="C1594" t="s">
        <v>60</v>
      </c>
      <c r="D1594" s="24">
        <v>44986</v>
      </c>
      <c r="E1594">
        <v>156</v>
      </c>
    </row>
    <row r="1595" spans="1:5" x14ac:dyDescent="0.35">
      <c r="A1595" s="6">
        <v>44685</v>
      </c>
      <c r="B1595" t="s">
        <v>43</v>
      </c>
      <c r="C1595" t="s">
        <v>60</v>
      </c>
      <c r="D1595" s="24">
        <v>45078</v>
      </c>
      <c r="E1595">
        <v>125.5</v>
      </c>
    </row>
    <row r="1596" spans="1:5" x14ac:dyDescent="0.35">
      <c r="A1596" s="6">
        <v>44685</v>
      </c>
      <c r="B1596" t="s">
        <v>43</v>
      </c>
      <c r="C1596" t="s">
        <v>60</v>
      </c>
      <c r="D1596" s="24">
        <v>45170</v>
      </c>
      <c r="E1596">
        <v>106.3</v>
      </c>
    </row>
    <row r="1597" spans="1:5" x14ac:dyDescent="0.35">
      <c r="A1597" s="6">
        <v>44685</v>
      </c>
      <c r="B1597" t="s">
        <v>43</v>
      </c>
      <c r="C1597" t="s">
        <v>60</v>
      </c>
      <c r="D1597" s="24">
        <v>45261</v>
      </c>
      <c r="E1597">
        <v>102.75</v>
      </c>
    </row>
    <row r="1598" spans="1:5" x14ac:dyDescent="0.35">
      <c r="A1598" s="6">
        <v>44686</v>
      </c>
      <c r="B1598" t="s">
        <v>43</v>
      </c>
      <c r="C1598" t="s">
        <v>60</v>
      </c>
      <c r="D1598" s="24">
        <v>44713</v>
      </c>
      <c r="E1598">
        <v>265</v>
      </c>
    </row>
    <row r="1599" spans="1:5" x14ac:dyDescent="0.35">
      <c r="A1599" s="6">
        <v>44686</v>
      </c>
      <c r="B1599" t="s">
        <v>43</v>
      </c>
      <c r="C1599" t="s">
        <v>60</v>
      </c>
      <c r="D1599" s="24">
        <v>44805</v>
      </c>
      <c r="E1599">
        <v>187</v>
      </c>
    </row>
    <row r="1600" spans="1:5" x14ac:dyDescent="0.35">
      <c r="A1600" s="6">
        <v>44686</v>
      </c>
      <c r="B1600" t="s">
        <v>43</v>
      </c>
      <c r="C1600" t="s">
        <v>60</v>
      </c>
      <c r="D1600" s="24">
        <v>44896</v>
      </c>
      <c r="E1600">
        <v>144</v>
      </c>
    </row>
    <row r="1601" spans="1:5" x14ac:dyDescent="0.35">
      <c r="A1601" s="6">
        <v>44686</v>
      </c>
      <c r="B1601" t="s">
        <v>43</v>
      </c>
      <c r="C1601" t="s">
        <v>60</v>
      </c>
      <c r="D1601" s="24">
        <v>44986</v>
      </c>
      <c r="E1601">
        <v>155</v>
      </c>
    </row>
    <row r="1602" spans="1:5" x14ac:dyDescent="0.35">
      <c r="A1602" s="6">
        <v>44686</v>
      </c>
      <c r="B1602" t="s">
        <v>43</v>
      </c>
      <c r="C1602" t="s">
        <v>60</v>
      </c>
      <c r="D1602" s="24">
        <v>45078</v>
      </c>
      <c r="E1602">
        <v>124.84</v>
      </c>
    </row>
    <row r="1603" spans="1:5" x14ac:dyDescent="0.35">
      <c r="A1603" s="6">
        <v>44686</v>
      </c>
      <c r="B1603" t="s">
        <v>43</v>
      </c>
      <c r="C1603" t="s">
        <v>60</v>
      </c>
      <c r="D1603" s="24">
        <v>45170</v>
      </c>
      <c r="E1603">
        <v>105.74</v>
      </c>
    </row>
    <row r="1604" spans="1:5" x14ac:dyDescent="0.35">
      <c r="A1604" s="6">
        <v>44686</v>
      </c>
      <c r="B1604" t="s">
        <v>43</v>
      </c>
      <c r="C1604" t="s">
        <v>60</v>
      </c>
      <c r="D1604" s="24">
        <v>45261</v>
      </c>
      <c r="E1604">
        <v>102.2</v>
      </c>
    </row>
    <row r="1605" spans="1:5" x14ac:dyDescent="0.35">
      <c r="A1605" s="6">
        <v>44687</v>
      </c>
      <c r="B1605" t="s">
        <v>43</v>
      </c>
      <c r="C1605" t="s">
        <v>60</v>
      </c>
      <c r="D1605" s="24">
        <v>44713</v>
      </c>
      <c r="E1605">
        <v>255</v>
      </c>
    </row>
    <row r="1606" spans="1:5" x14ac:dyDescent="0.35">
      <c r="A1606" s="6">
        <v>44687</v>
      </c>
      <c r="B1606" t="s">
        <v>43</v>
      </c>
      <c r="C1606" t="s">
        <v>60</v>
      </c>
      <c r="D1606" s="24">
        <v>44805</v>
      </c>
      <c r="E1606">
        <v>183</v>
      </c>
    </row>
    <row r="1607" spans="1:5" x14ac:dyDescent="0.35">
      <c r="A1607" s="6">
        <v>44687</v>
      </c>
      <c r="B1607" t="s">
        <v>43</v>
      </c>
      <c r="C1607" t="s">
        <v>60</v>
      </c>
      <c r="D1607" s="24">
        <v>44896</v>
      </c>
      <c r="E1607">
        <v>141</v>
      </c>
    </row>
    <row r="1608" spans="1:5" x14ac:dyDescent="0.35">
      <c r="A1608" s="6">
        <v>44687</v>
      </c>
      <c r="B1608" t="s">
        <v>43</v>
      </c>
      <c r="C1608" t="s">
        <v>60</v>
      </c>
      <c r="D1608" s="24">
        <v>44986</v>
      </c>
      <c r="E1608">
        <v>152</v>
      </c>
    </row>
    <row r="1609" spans="1:5" x14ac:dyDescent="0.35">
      <c r="A1609" s="6">
        <v>44687</v>
      </c>
      <c r="B1609" t="s">
        <v>43</v>
      </c>
      <c r="C1609" t="s">
        <v>60</v>
      </c>
      <c r="D1609" s="24">
        <v>45078</v>
      </c>
      <c r="E1609">
        <v>122.75</v>
      </c>
    </row>
    <row r="1610" spans="1:5" x14ac:dyDescent="0.35">
      <c r="A1610" s="6">
        <v>44687</v>
      </c>
      <c r="B1610" t="s">
        <v>43</v>
      </c>
      <c r="C1610" t="s">
        <v>60</v>
      </c>
      <c r="D1610" s="24">
        <v>45170</v>
      </c>
      <c r="E1610">
        <v>105</v>
      </c>
    </row>
    <row r="1611" spans="1:5" x14ac:dyDescent="0.35">
      <c r="A1611" s="6">
        <v>44687</v>
      </c>
      <c r="B1611" t="s">
        <v>43</v>
      </c>
      <c r="C1611" t="s">
        <v>60</v>
      </c>
      <c r="D1611" s="24">
        <v>45261</v>
      </c>
      <c r="E1611">
        <v>101</v>
      </c>
    </row>
    <row r="1612" spans="1:5" x14ac:dyDescent="0.35">
      <c r="A1612" s="6">
        <v>44690</v>
      </c>
      <c r="B1612" t="s">
        <v>43</v>
      </c>
      <c r="C1612" t="s">
        <v>60</v>
      </c>
      <c r="D1612" s="24">
        <v>44713</v>
      </c>
      <c r="E1612">
        <v>255</v>
      </c>
    </row>
    <row r="1613" spans="1:5" x14ac:dyDescent="0.35">
      <c r="A1613" s="6">
        <v>44690</v>
      </c>
      <c r="B1613" t="s">
        <v>43</v>
      </c>
      <c r="C1613" t="s">
        <v>60</v>
      </c>
      <c r="D1613" s="24">
        <v>44805</v>
      </c>
      <c r="E1613">
        <v>185.98</v>
      </c>
    </row>
    <row r="1614" spans="1:5" x14ac:dyDescent="0.35">
      <c r="A1614" s="6">
        <v>44690</v>
      </c>
      <c r="B1614" t="s">
        <v>43</v>
      </c>
      <c r="C1614" t="s">
        <v>60</v>
      </c>
      <c r="D1614" s="24">
        <v>44896</v>
      </c>
      <c r="E1614">
        <v>144.25</v>
      </c>
    </row>
    <row r="1615" spans="1:5" x14ac:dyDescent="0.35">
      <c r="A1615" s="6">
        <v>44690</v>
      </c>
      <c r="B1615" t="s">
        <v>43</v>
      </c>
      <c r="C1615" t="s">
        <v>60</v>
      </c>
      <c r="D1615" s="24">
        <v>44986</v>
      </c>
      <c r="E1615">
        <v>154.25</v>
      </c>
    </row>
    <row r="1616" spans="1:5" x14ac:dyDescent="0.35">
      <c r="A1616" s="6">
        <v>44690</v>
      </c>
      <c r="B1616" t="s">
        <v>43</v>
      </c>
      <c r="C1616" t="s">
        <v>60</v>
      </c>
      <c r="D1616" s="24">
        <v>45078</v>
      </c>
      <c r="E1616">
        <v>125.5</v>
      </c>
    </row>
    <row r="1617" spans="1:5" x14ac:dyDescent="0.35">
      <c r="A1617" s="6">
        <v>44690</v>
      </c>
      <c r="B1617" t="s">
        <v>43</v>
      </c>
      <c r="C1617" t="s">
        <v>60</v>
      </c>
      <c r="D1617" s="24">
        <v>45170</v>
      </c>
      <c r="E1617">
        <v>107.86</v>
      </c>
    </row>
    <row r="1618" spans="1:5" x14ac:dyDescent="0.35">
      <c r="A1618" s="6">
        <v>44690</v>
      </c>
      <c r="B1618" t="s">
        <v>43</v>
      </c>
      <c r="C1618" t="s">
        <v>60</v>
      </c>
      <c r="D1618" s="24">
        <v>45261</v>
      </c>
      <c r="E1618">
        <v>102.45</v>
      </c>
    </row>
    <row r="1619" spans="1:5" x14ac:dyDescent="0.35">
      <c r="A1619" s="6">
        <v>44691</v>
      </c>
      <c r="B1619" t="s">
        <v>43</v>
      </c>
      <c r="C1619" t="s">
        <v>60</v>
      </c>
      <c r="D1619" s="24">
        <v>44713</v>
      </c>
      <c r="E1619">
        <v>255</v>
      </c>
    </row>
    <row r="1620" spans="1:5" x14ac:dyDescent="0.35">
      <c r="A1620" s="6">
        <v>44691</v>
      </c>
      <c r="B1620" t="s">
        <v>43</v>
      </c>
      <c r="C1620" t="s">
        <v>60</v>
      </c>
      <c r="D1620" s="24">
        <v>44805</v>
      </c>
      <c r="E1620">
        <v>190</v>
      </c>
    </row>
    <row r="1621" spans="1:5" x14ac:dyDescent="0.35">
      <c r="A1621" s="6">
        <v>44691</v>
      </c>
      <c r="B1621" t="s">
        <v>43</v>
      </c>
      <c r="C1621" t="s">
        <v>60</v>
      </c>
      <c r="D1621" s="24">
        <v>44896</v>
      </c>
      <c r="E1621">
        <v>144.5</v>
      </c>
    </row>
    <row r="1622" spans="1:5" x14ac:dyDescent="0.35">
      <c r="A1622" s="6">
        <v>44691</v>
      </c>
      <c r="B1622" t="s">
        <v>43</v>
      </c>
      <c r="C1622" t="s">
        <v>60</v>
      </c>
      <c r="D1622" s="24">
        <v>44986</v>
      </c>
      <c r="E1622">
        <v>153.69999999999999</v>
      </c>
    </row>
    <row r="1623" spans="1:5" x14ac:dyDescent="0.35">
      <c r="A1623" s="6">
        <v>44691</v>
      </c>
      <c r="B1623" t="s">
        <v>43</v>
      </c>
      <c r="C1623" t="s">
        <v>60</v>
      </c>
      <c r="D1623" s="24">
        <v>45078</v>
      </c>
      <c r="E1623">
        <v>125.81</v>
      </c>
    </row>
    <row r="1624" spans="1:5" x14ac:dyDescent="0.35">
      <c r="A1624" s="6">
        <v>44691</v>
      </c>
      <c r="B1624" t="s">
        <v>43</v>
      </c>
      <c r="C1624" t="s">
        <v>60</v>
      </c>
      <c r="D1624" s="24">
        <v>45170</v>
      </c>
      <c r="E1624">
        <v>108.5</v>
      </c>
    </row>
    <row r="1625" spans="1:5" x14ac:dyDescent="0.35">
      <c r="A1625" s="6">
        <v>44691</v>
      </c>
      <c r="B1625" t="s">
        <v>43</v>
      </c>
      <c r="C1625" t="s">
        <v>60</v>
      </c>
      <c r="D1625" s="24">
        <v>45261</v>
      </c>
      <c r="E1625">
        <v>103</v>
      </c>
    </row>
    <row r="1626" spans="1:5" x14ac:dyDescent="0.35">
      <c r="A1626" s="6">
        <v>44692</v>
      </c>
      <c r="B1626" t="s">
        <v>43</v>
      </c>
      <c r="C1626" t="s">
        <v>60</v>
      </c>
      <c r="D1626" s="24">
        <v>44713</v>
      </c>
      <c r="E1626">
        <v>255</v>
      </c>
    </row>
    <row r="1627" spans="1:5" x14ac:dyDescent="0.35">
      <c r="A1627" s="6">
        <v>44692</v>
      </c>
      <c r="B1627" t="s">
        <v>43</v>
      </c>
      <c r="C1627" t="s">
        <v>60</v>
      </c>
      <c r="D1627" s="24">
        <v>44805</v>
      </c>
      <c r="E1627">
        <v>187</v>
      </c>
    </row>
    <row r="1628" spans="1:5" x14ac:dyDescent="0.35">
      <c r="A1628" s="6">
        <v>44692</v>
      </c>
      <c r="B1628" t="s">
        <v>43</v>
      </c>
      <c r="C1628" t="s">
        <v>60</v>
      </c>
      <c r="D1628" s="24">
        <v>44896</v>
      </c>
      <c r="E1628">
        <v>143</v>
      </c>
    </row>
    <row r="1629" spans="1:5" x14ac:dyDescent="0.35">
      <c r="A1629" s="6">
        <v>44692</v>
      </c>
      <c r="B1629" t="s">
        <v>43</v>
      </c>
      <c r="C1629" t="s">
        <v>60</v>
      </c>
      <c r="D1629" s="24">
        <v>44986</v>
      </c>
      <c r="E1629">
        <v>149.66999999999999</v>
      </c>
    </row>
    <row r="1630" spans="1:5" x14ac:dyDescent="0.35">
      <c r="A1630" s="6">
        <v>44692</v>
      </c>
      <c r="B1630" t="s">
        <v>43</v>
      </c>
      <c r="C1630" t="s">
        <v>60</v>
      </c>
      <c r="D1630" s="24">
        <v>45078</v>
      </c>
      <c r="E1630">
        <v>123.7</v>
      </c>
    </row>
    <row r="1631" spans="1:5" x14ac:dyDescent="0.35">
      <c r="A1631" s="6">
        <v>44692</v>
      </c>
      <c r="B1631" t="s">
        <v>43</v>
      </c>
      <c r="C1631" t="s">
        <v>60</v>
      </c>
      <c r="D1631" s="24">
        <v>45170</v>
      </c>
      <c r="E1631">
        <v>107</v>
      </c>
    </row>
    <row r="1632" spans="1:5" x14ac:dyDescent="0.35">
      <c r="A1632" s="6">
        <v>44692</v>
      </c>
      <c r="B1632" t="s">
        <v>43</v>
      </c>
      <c r="C1632" t="s">
        <v>60</v>
      </c>
      <c r="D1632" s="24">
        <v>45261</v>
      </c>
      <c r="E1632">
        <v>101.05</v>
      </c>
    </row>
    <row r="1633" spans="1:5" x14ac:dyDescent="0.35">
      <c r="A1633" s="6">
        <v>44693</v>
      </c>
      <c r="B1633" t="s">
        <v>43</v>
      </c>
      <c r="C1633" t="s">
        <v>60</v>
      </c>
      <c r="D1633" s="24">
        <v>44713</v>
      </c>
      <c r="E1633">
        <v>257</v>
      </c>
    </row>
    <row r="1634" spans="1:5" x14ac:dyDescent="0.35">
      <c r="A1634" s="6">
        <v>44693</v>
      </c>
      <c r="B1634" t="s">
        <v>43</v>
      </c>
      <c r="C1634" t="s">
        <v>60</v>
      </c>
      <c r="D1634" s="24">
        <v>44805</v>
      </c>
      <c r="E1634">
        <v>190</v>
      </c>
    </row>
    <row r="1635" spans="1:5" x14ac:dyDescent="0.35">
      <c r="A1635" s="6">
        <v>44693</v>
      </c>
      <c r="B1635" t="s">
        <v>43</v>
      </c>
      <c r="C1635" t="s">
        <v>60</v>
      </c>
      <c r="D1635" s="24">
        <v>44896</v>
      </c>
      <c r="E1635">
        <v>143.5</v>
      </c>
    </row>
    <row r="1636" spans="1:5" x14ac:dyDescent="0.35">
      <c r="A1636" s="6">
        <v>44693</v>
      </c>
      <c r="B1636" t="s">
        <v>43</v>
      </c>
      <c r="C1636" t="s">
        <v>60</v>
      </c>
      <c r="D1636" s="24">
        <v>44986</v>
      </c>
      <c r="E1636">
        <v>151</v>
      </c>
    </row>
    <row r="1637" spans="1:5" x14ac:dyDescent="0.35">
      <c r="A1637" s="6">
        <v>44693</v>
      </c>
      <c r="B1637" t="s">
        <v>43</v>
      </c>
      <c r="C1637" t="s">
        <v>60</v>
      </c>
      <c r="D1637" s="24">
        <v>45078</v>
      </c>
      <c r="E1637">
        <v>126</v>
      </c>
    </row>
    <row r="1638" spans="1:5" x14ac:dyDescent="0.35">
      <c r="A1638" s="6">
        <v>44693</v>
      </c>
      <c r="B1638" t="s">
        <v>43</v>
      </c>
      <c r="C1638" t="s">
        <v>60</v>
      </c>
      <c r="D1638" s="24">
        <v>45170</v>
      </c>
      <c r="E1638">
        <v>107.5</v>
      </c>
    </row>
    <row r="1639" spans="1:5" x14ac:dyDescent="0.35">
      <c r="A1639" s="6">
        <v>44693</v>
      </c>
      <c r="B1639" t="s">
        <v>43</v>
      </c>
      <c r="C1639" t="s">
        <v>60</v>
      </c>
      <c r="D1639" s="24">
        <v>45261</v>
      </c>
      <c r="E1639">
        <v>101.05</v>
      </c>
    </row>
    <row r="1640" spans="1:5" x14ac:dyDescent="0.35">
      <c r="A1640" s="6">
        <v>44694</v>
      </c>
      <c r="B1640" t="s">
        <v>43</v>
      </c>
      <c r="C1640" t="s">
        <v>60</v>
      </c>
      <c r="D1640" s="24">
        <v>44713</v>
      </c>
      <c r="E1640">
        <v>260</v>
      </c>
    </row>
    <row r="1641" spans="1:5" x14ac:dyDescent="0.35">
      <c r="A1641" s="6">
        <v>44694</v>
      </c>
      <c r="B1641" t="s">
        <v>43</v>
      </c>
      <c r="C1641" t="s">
        <v>60</v>
      </c>
      <c r="D1641" s="24">
        <v>44805</v>
      </c>
      <c r="E1641">
        <v>190</v>
      </c>
    </row>
    <row r="1642" spans="1:5" x14ac:dyDescent="0.35">
      <c r="A1642" s="6">
        <v>44694</v>
      </c>
      <c r="B1642" t="s">
        <v>43</v>
      </c>
      <c r="C1642" t="s">
        <v>60</v>
      </c>
      <c r="D1642" s="24">
        <v>44896</v>
      </c>
      <c r="E1642">
        <v>146</v>
      </c>
    </row>
    <row r="1643" spans="1:5" x14ac:dyDescent="0.35">
      <c r="A1643" s="6">
        <v>44694</v>
      </c>
      <c r="B1643" t="s">
        <v>43</v>
      </c>
      <c r="C1643" t="s">
        <v>60</v>
      </c>
      <c r="D1643" s="24">
        <v>44986</v>
      </c>
      <c r="E1643">
        <v>153</v>
      </c>
    </row>
    <row r="1644" spans="1:5" x14ac:dyDescent="0.35">
      <c r="A1644" s="6">
        <v>44694</v>
      </c>
      <c r="B1644" t="s">
        <v>43</v>
      </c>
      <c r="C1644" t="s">
        <v>60</v>
      </c>
      <c r="D1644" s="24">
        <v>45078</v>
      </c>
      <c r="E1644">
        <v>128</v>
      </c>
    </row>
    <row r="1645" spans="1:5" x14ac:dyDescent="0.35">
      <c r="A1645" s="6">
        <v>44694</v>
      </c>
      <c r="B1645" t="s">
        <v>43</v>
      </c>
      <c r="C1645" t="s">
        <v>60</v>
      </c>
      <c r="D1645" s="24">
        <v>45170</v>
      </c>
      <c r="E1645">
        <v>109.25</v>
      </c>
    </row>
    <row r="1646" spans="1:5" x14ac:dyDescent="0.35">
      <c r="A1646" s="6">
        <v>44694</v>
      </c>
      <c r="B1646" t="s">
        <v>43</v>
      </c>
      <c r="C1646" t="s">
        <v>60</v>
      </c>
      <c r="D1646" s="24">
        <v>45261</v>
      </c>
      <c r="E1646">
        <v>101.5</v>
      </c>
    </row>
    <row r="1647" spans="1:5" x14ac:dyDescent="0.35">
      <c r="A1647" s="6">
        <v>44697</v>
      </c>
      <c r="B1647" t="s">
        <v>43</v>
      </c>
      <c r="C1647" t="s">
        <v>60</v>
      </c>
      <c r="D1647" s="24">
        <v>44713</v>
      </c>
      <c r="E1647">
        <v>270</v>
      </c>
    </row>
    <row r="1648" spans="1:5" x14ac:dyDescent="0.35">
      <c r="A1648" s="6">
        <v>44697</v>
      </c>
      <c r="B1648" t="s">
        <v>43</v>
      </c>
      <c r="C1648" t="s">
        <v>60</v>
      </c>
      <c r="D1648" s="24">
        <v>44805</v>
      </c>
      <c r="E1648">
        <v>200</v>
      </c>
    </row>
    <row r="1649" spans="1:5" x14ac:dyDescent="0.35">
      <c r="A1649" s="6">
        <v>44697</v>
      </c>
      <c r="B1649" t="s">
        <v>43</v>
      </c>
      <c r="C1649" t="s">
        <v>60</v>
      </c>
      <c r="D1649" s="24">
        <v>44896</v>
      </c>
      <c r="E1649">
        <v>154</v>
      </c>
    </row>
    <row r="1650" spans="1:5" x14ac:dyDescent="0.35">
      <c r="A1650" s="6">
        <v>44697</v>
      </c>
      <c r="B1650" t="s">
        <v>43</v>
      </c>
      <c r="C1650" t="s">
        <v>60</v>
      </c>
      <c r="D1650" s="24">
        <v>44986</v>
      </c>
      <c r="E1650">
        <v>163</v>
      </c>
    </row>
    <row r="1651" spans="1:5" x14ac:dyDescent="0.35">
      <c r="A1651" s="6">
        <v>44697</v>
      </c>
      <c r="B1651" t="s">
        <v>43</v>
      </c>
      <c r="C1651" t="s">
        <v>60</v>
      </c>
      <c r="D1651" s="24">
        <v>45078</v>
      </c>
      <c r="E1651">
        <v>139.75</v>
      </c>
    </row>
    <row r="1652" spans="1:5" x14ac:dyDescent="0.35">
      <c r="A1652" s="6">
        <v>44697</v>
      </c>
      <c r="B1652" t="s">
        <v>43</v>
      </c>
      <c r="C1652" t="s">
        <v>60</v>
      </c>
      <c r="D1652" s="24">
        <v>45170</v>
      </c>
      <c r="E1652">
        <v>115</v>
      </c>
    </row>
    <row r="1653" spans="1:5" x14ac:dyDescent="0.35">
      <c r="A1653" s="6">
        <v>44697</v>
      </c>
      <c r="B1653" t="s">
        <v>43</v>
      </c>
      <c r="C1653" t="s">
        <v>60</v>
      </c>
      <c r="D1653" s="24">
        <v>45261</v>
      </c>
      <c r="E1653">
        <v>105.78</v>
      </c>
    </row>
    <row r="1654" spans="1:5" x14ac:dyDescent="0.35">
      <c r="A1654" s="6">
        <v>44698</v>
      </c>
      <c r="B1654" t="s">
        <v>43</v>
      </c>
      <c r="C1654" t="s">
        <v>60</v>
      </c>
      <c r="D1654" s="24">
        <v>44713</v>
      </c>
      <c r="E1654">
        <v>270</v>
      </c>
    </row>
    <row r="1655" spans="1:5" x14ac:dyDescent="0.35">
      <c r="A1655" s="6">
        <v>44698</v>
      </c>
      <c r="B1655" t="s">
        <v>43</v>
      </c>
      <c r="C1655" t="s">
        <v>60</v>
      </c>
      <c r="D1655" s="24">
        <v>44805</v>
      </c>
      <c r="E1655">
        <v>214</v>
      </c>
    </row>
    <row r="1656" spans="1:5" x14ac:dyDescent="0.35">
      <c r="A1656" s="6">
        <v>44698</v>
      </c>
      <c r="B1656" t="s">
        <v>43</v>
      </c>
      <c r="C1656" t="s">
        <v>60</v>
      </c>
      <c r="D1656" s="24">
        <v>44896</v>
      </c>
      <c r="E1656">
        <v>161</v>
      </c>
    </row>
    <row r="1657" spans="1:5" x14ac:dyDescent="0.35">
      <c r="A1657" s="6">
        <v>44698</v>
      </c>
      <c r="B1657" t="s">
        <v>43</v>
      </c>
      <c r="C1657" t="s">
        <v>60</v>
      </c>
      <c r="D1657" s="24">
        <v>44986</v>
      </c>
      <c r="E1657">
        <v>172.63</v>
      </c>
    </row>
    <row r="1658" spans="1:5" x14ac:dyDescent="0.35">
      <c r="A1658" s="6">
        <v>44698</v>
      </c>
      <c r="B1658" t="s">
        <v>43</v>
      </c>
      <c r="C1658" t="s">
        <v>60</v>
      </c>
      <c r="D1658" s="24">
        <v>45078</v>
      </c>
      <c r="E1658">
        <v>145</v>
      </c>
    </row>
    <row r="1659" spans="1:5" x14ac:dyDescent="0.35">
      <c r="A1659" s="6">
        <v>44698</v>
      </c>
      <c r="B1659" t="s">
        <v>43</v>
      </c>
      <c r="C1659" t="s">
        <v>60</v>
      </c>
      <c r="D1659" s="24">
        <v>45170</v>
      </c>
      <c r="E1659">
        <v>122.22</v>
      </c>
    </row>
    <row r="1660" spans="1:5" x14ac:dyDescent="0.35">
      <c r="A1660" s="6">
        <v>44698</v>
      </c>
      <c r="B1660" t="s">
        <v>43</v>
      </c>
      <c r="C1660" t="s">
        <v>60</v>
      </c>
      <c r="D1660" s="24">
        <v>45261</v>
      </c>
      <c r="E1660">
        <v>108.75</v>
      </c>
    </row>
    <row r="1661" spans="1:5" x14ac:dyDescent="0.35">
      <c r="A1661" s="6">
        <v>44699</v>
      </c>
      <c r="B1661" t="s">
        <v>43</v>
      </c>
      <c r="C1661" t="s">
        <v>60</v>
      </c>
      <c r="D1661" s="24">
        <v>44713</v>
      </c>
      <c r="E1661">
        <v>270</v>
      </c>
    </row>
    <row r="1662" spans="1:5" x14ac:dyDescent="0.35">
      <c r="A1662" s="6">
        <v>44699</v>
      </c>
      <c r="B1662" t="s">
        <v>43</v>
      </c>
      <c r="C1662" t="s">
        <v>60</v>
      </c>
      <c r="D1662" s="24">
        <v>44805</v>
      </c>
      <c r="E1662">
        <v>219.88</v>
      </c>
    </row>
    <row r="1663" spans="1:5" x14ac:dyDescent="0.35">
      <c r="A1663" s="6">
        <v>44699</v>
      </c>
      <c r="B1663" t="s">
        <v>43</v>
      </c>
      <c r="C1663" t="s">
        <v>60</v>
      </c>
      <c r="D1663" s="24">
        <v>44896</v>
      </c>
      <c r="E1663">
        <v>167.25</v>
      </c>
    </row>
    <row r="1664" spans="1:5" x14ac:dyDescent="0.35">
      <c r="A1664" s="6">
        <v>44699</v>
      </c>
      <c r="B1664" t="s">
        <v>43</v>
      </c>
      <c r="C1664" t="s">
        <v>60</v>
      </c>
      <c r="D1664" s="24">
        <v>44986</v>
      </c>
      <c r="E1664">
        <v>177.76</v>
      </c>
    </row>
    <row r="1665" spans="1:5" x14ac:dyDescent="0.35">
      <c r="A1665" s="6">
        <v>44699</v>
      </c>
      <c r="B1665" t="s">
        <v>43</v>
      </c>
      <c r="C1665" t="s">
        <v>60</v>
      </c>
      <c r="D1665" s="24">
        <v>45078</v>
      </c>
      <c r="E1665">
        <v>149.31</v>
      </c>
    </row>
    <row r="1666" spans="1:5" x14ac:dyDescent="0.35">
      <c r="A1666" s="6">
        <v>44699</v>
      </c>
      <c r="B1666" t="s">
        <v>43</v>
      </c>
      <c r="C1666" t="s">
        <v>60</v>
      </c>
      <c r="D1666" s="24">
        <v>45170</v>
      </c>
      <c r="E1666">
        <v>127</v>
      </c>
    </row>
    <row r="1667" spans="1:5" x14ac:dyDescent="0.35">
      <c r="A1667" s="6">
        <v>44699</v>
      </c>
      <c r="B1667" t="s">
        <v>43</v>
      </c>
      <c r="C1667" t="s">
        <v>60</v>
      </c>
      <c r="D1667" s="24">
        <v>45261</v>
      </c>
      <c r="E1667">
        <v>111.97</v>
      </c>
    </row>
    <row r="1668" spans="1:5" x14ac:dyDescent="0.35">
      <c r="A1668" s="6">
        <v>44700</v>
      </c>
      <c r="B1668" t="s">
        <v>43</v>
      </c>
      <c r="C1668" t="s">
        <v>60</v>
      </c>
      <c r="D1668" s="24">
        <v>44713</v>
      </c>
      <c r="E1668">
        <v>275</v>
      </c>
    </row>
    <row r="1669" spans="1:5" x14ac:dyDescent="0.35">
      <c r="A1669" s="6">
        <v>44700</v>
      </c>
      <c r="B1669" t="s">
        <v>43</v>
      </c>
      <c r="C1669" t="s">
        <v>60</v>
      </c>
      <c r="D1669" s="24">
        <v>44805</v>
      </c>
      <c r="E1669">
        <v>228</v>
      </c>
    </row>
    <row r="1670" spans="1:5" x14ac:dyDescent="0.35">
      <c r="A1670" s="6">
        <v>44700</v>
      </c>
      <c r="B1670" t="s">
        <v>43</v>
      </c>
      <c r="C1670" t="s">
        <v>60</v>
      </c>
      <c r="D1670" s="24">
        <v>44896</v>
      </c>
      <c r="E1670">
        <v>175</v>
      </c>
    </row>
    <row r="1671" spans="1:5" x14ac:dyDescent="0.35">
      <c r="A1671" s="6">
        <v>44700</v>
      </c>
      <c r="B1671" t="s">
        <v>43</v>
      </c>
      <c r="C1671" t="s">
        <v>60</v>
      </c>
      <c r="D1671" s="24">
        <v>44986</v>
      </c>
      <c r="E1671">
        <v>186.5</v>
      </c>
    </row>
    <row r="1672" spans="1:5" x14ac:dyDescent="0.35">
      <c r="A1672" s="6">
        <v>44700</v>
      </c>
      <c r="B1672" t="s">
        <v>43</v>
      </c>
      <c r="C1672" t="s">
        <v>60</v>
      </c>
      <c r="D1672" s="24">
        <v>45078</v>
      </c>
      <c r="E1672">
        <v>154.5</v>
      </c>
    </row>
    <row r="1673" spans="1:5" x14ac:dyDescent="0.35">
      <c r="A1673" s="6">
        <v>44700</v>
      </c>
      <c r="B1673" t="s">
        <v>43</v>
      </c>
      <c r="C1673" t="s">
        <v>60</v>
      </c>
      <c r="D1673" s="24">
        <v>45170</v>
      </c>
      <c r="E1673">
        <v>136.5</v>
      </c>
    </row>
    <row r="1674" spans="1:5" x14ac:dyDescent="0.35">
      <c r="A1674" s="6">
        <v>44700</v>
      </c>
      <c r="B1674" t="s">
        <v>43</v>
      </c>
      <c r="C1674" t="s">
        <v>60</v>
      </c>
      <c r="D1674" s="24">
        <v>45261</v>
      </c>
      <c r="E1674">
        <v>114.75</v>
      </c>
    </row>
    <row r="1675" spans="1:5" x14ac:dyDescent="0.35">
      <c r="A1675" s="6">
        <v>44701</v>
      </c>
      <c r="B1675" t="s">
        <v>43</v>
      </c>
      <c r="C1675" t="s">
        <v>60</v>
      </c>
      <c r="D1675" s="24">
        <v>44713</v>
      </c>
      <c r="E1675">
        <v>280</v>
      </c>
    </row>
    <row r="1676" spans="1:5" x14ac:dyDescent="0.35">
      <c r="A1676" s="6">
        <v>44701</v>
      </c>
      <c r="B1676" t="s">
        <v>43</v>
      </c>
      <c r="C1676" t="s">
        <v>60</v>
      </c>
      <c r="D1676" s="24">
        <v>44805</v>
      </c>
      <c r="E1676">
        <v>247</v>
      </c>
    </row>
    <row r="1677" spans="1:5" x14ac:dyDescent="0.35">
      <c r="A1677" s="6">
        <v>44701</v>
      </c>
      <c r="B1677" t="s">
        <v>43</v>
      </c>
      <c r="C1677" t="s">
        <v>60</v>
      </c>
      <c r="D1677" s="24">
        <v>44896</v>
      </c>
      <c r="E1677">
        <v>194.99</v>
      </c>
    </row>
    <row r="1678" spans="1:5" x14ac:dyDescent="0.35">
      <c r="A1678" s="6">
        <v>44701</v>
      </c>
      <c r="B1678" t="s">
        <v>43</v>
      </c>
      <c r="C1678" t="s">
        <v>60</v>
      </c>
      <c r="D1678" s="24">
        <v>44986</v>
      </c>
      <c r="E1678">
        <v>199</v>
      </c>
    </row>
    <row r="1679" spans="1:5" x14ac:dyDescent="0.35">
      <c r="A1679" s="6">
        <v>44701</v>
      </c>
      <c r="B1679" t="s">
        <v>43</v>
      </c>
      <c r="C1679" t="s">
        <v>60</v>
      </c>
      <c r="D1679" s="24">
        <v>45078</v>
      </c>
      <c r="E1679">
        <v>170</v>
      </c>
    </row>
    <row r="1680" spans="1:5" x14ac:dyDescent="0.35">
      <c r="A1680" s="6">
        <v>44701</v>
      </c>
      <c r="B1680" t="s">
        <v>43</v>
      </c>
      <c r="C1680" t="s">
        <v>60</v>
      </c>
      <c r="D1680" s="24">
        <v>45170</v>
      </c>
      <c r="E1680">
        <v>145.5</v>
      </c>
    </row>
    <row r="1681" spans="1:5" x14ac:dyDescent="0.35">
      <c r="A1681" s="6">
        <v>44701</v>
      </c>
      <c r="B1681" t="s">
        <v>43</v>
      </c>
      <c r="C1681" t="s">
        <v>60</v>
      </c>
      <c r="D1681" s="24">
        <v>45261</v>
      </c>
      <c r="E1681">
        <v>121.56</v>
      </c>
    </row>
    <row r="1682" spans="1:5" x14ac:dyDescent="0.35">
      <c r="A1682" s="6">
        <v>44704</v>
      </c>
      <c r="B1682" t="s">
        <v>43</v>
      </c>
      <c r="C1682" t="s">
        <v>60</v>
      </c>
      <c r="D1682" s="24">
        <v>44713</v>
      </c>
      <c r="E1682">
        <v>280</v>
      </c>
    </row>
    <row r="1683" spans="1:5" x14ac:dyDescent="0.35">
      <c r="A1683" s="6">
        <v>44704</v>
      </c>
      <c r="B1683" t="s">
        <v>43</v>
      </c>
      <c r="C1683" t="s">
        <v>60</v>
      </c>
      <c r="D1683" s="24">
        <v>44805</v>
      </c>
      <c r="E1683">
        <v>261</v>
      </c>
    </row>
    <row r="1684" spans="1:5" x14ac:dyDescent="0.35">
      <c r="A1684" s="6">
        <v>44704</v>
      </c>
      <c r="B1684" t="s">
        <v>43</v>
      </c>
      <c r="C1684" t="s">
        <v>60</v>
      </c>
      <c r="D1684" s="24">
        <v>44896</v>
      </c>
      <c r="E1684">
        <v>210.99</v>
      </c>
    </row>
    <row r="1685" spans="1:5" x14ac:dyDescent="0.35">
      <c r="A1685" s="6">
        <v>44704</v>
      </c>
      <c r="B1685" t="s">
        <v>43</v>
      </c>
      <c r="C1685" t="s">
        <v>60</v>
      </c>
      <c r="D1685" s="24">
        <v>44986</v>
      </c>
      <c r="E1685">
        <v>210.4</v>
      </c>
    </row>
    <row r="1686" spans="1:5" x14ac:dyDescent="0.35">
      <c r="A1686" s="6">
        <v>44704</v>
      </c>
      <c r="B1686" t="s">
        <v>43</v>
      </c>
      <c r="C1686" t="s">
        <v>60</v>
      </c>
      <c r="D1686" s="24">
        <v>45078</v>
      </c>
      <c r="E1686">
        <v>183</v>
      </c>
    </row>
    <row r="1687" spans="1:5" x14ac:dyDescent="0.35">
      <c r="A1687" s="6">
        <v>44704</v>
      </c>
      <c r="B1687" t="s">
        <v>43</v>
      </c>
      <c r="C1687" t="s">
        <v>60</v>
      </c>
      <c r="D1687" s="24">
        <v>45170</v>
      </c>
      <c r="E1687">
        <v>157.66999999999999</v>
      </c>
    </row>
    <row r="1688" spans="1:5" x14ac:dyDescent="0.35">
      <c r="A1688" s="6">
        <v>44704</v>
      </c>
      <c r="B1688" t="s">
        <v>43</v>
      </c>
      <c r="C1688" t="s">
        <v>60</v>
      </c>
      <c r="D1688" s="24">
        <v>45261</v>
      </c>
      <c r="E1688">
        <v>130.75</v>
      </c>
    </row>
    <row r="1689" spans="1:5" x14ac:dyDescent="0.35">
      <c r="A1689" s="6">
        <v>44705</v>
      </c>
      <c r="B1689" t="s">
        <v>43</v>
      </c>
      <c r="C1689" t="s">
        <v>60</v>
      </c>
      <c r="D1689" s="24">
        <v>44713</v>
      </c>
      <c r="E1689">
        <v>280.25</v>
      </c>
    </row>
    <row r="1690" spans="1:5" x14ac:dyDescent="0.35">
      <c r="A1690" s="6">
        <v>44705</v>
      </c>
      <c r="B1690" t="s">
        <v>43</v>
      </c>
      <c r="C1690" t="s">
        <v>60</v>
      </c>
      <c r="D1690" s="24">
        <v>44805</v>
      </c>
      <c r="E1690">
        <v>260</v>
      </c>
    </row>
    <row r="1691" spans="1:5" x14ac:dyDescent="0.35">
      <c r="A1691" s="6">
        <v>44705</v>
      </c>
      <c r="B1691" t="s">
        <v>43</v>
      </c>
      <c r="C1691" t="s">
        <v>60</v>
      </c>
      <c r="D1691" s="24">
        <v>44896</v>
      </c>
      <c r="E1691">
        <v>210.99</v>
      </c>
    </row>
    <row r="1692" spans="1:5" x14ac:dyDescent="0.35">
      <c r="A1692" s="6">
        <v>44705</v>
      </c>
      <c r="B1692" t="s">
        <v>43</v>
      </c>
      <c r="C1692" t="s">
        <v>60</v>
      </c>
      <c r="D1692" s="24">
        <v>44986</v>
      </c>
      <c r="E1692">
        <v>203.93</v>
      </c>
    </row>
    <row r="1693" spans="1:5" x14ac:dyDescent="0.35">
      <c r="A1693" s="6">
        <v>44705</v>
      </c>
      <c r="B1693" t="s">
        <v>43</v>
      </c>
      <c r="C1693" t="s">
        <v>60</v>
      </c>
      <c r="D1693" s="24">
        <v>45078</v>
      </c>
      <c r="E1693">
        <v>178.87</v>
      </c>
    </row>
    <row r="1694" spans="1:5" x14ac:dyDescent="0.35">
      <c r="A1694" s="6">
        <v>44705</v>
      </c>
      <c r="B1694" t="s">
        <v>43</v>
      </c>
      <c r="C1694" t="s">
        <v>60</v>
      </c>
      <c r="D1694" s="24">
        <v>45170</v>
      </c>
      <c r="E1694">
        <v>154.25</v>
      </c>
    </row>
    <row r="1695" spans="1:5" x14ac:dyDescent="0.35">
      <c r="A1695" s="6">
        <v>44705</v>
      </c>
      <c r="B1695" t="s">
        <v>43</v>
      </c>
      <c r="C1695" t="s">
        <v>60</v>
      </c>
      <c r="D1695" s="24">
        <v>45261</v>
      </c>
      <c r="E1695">
        <v>127.91</v>
      </c>
    </row>
    <row r="1696" spans="1:5" x14ac:dyDescent="0.35">
      <c r="A1696" s="6">
        <v>44706</v>
      </c>
      <c r="B1696" t="s">
        <v>43</v>
      </c>
      <c r="C1696" t="s">
        <v>60</v>
      </c>
      <c r="D1696" s="24">
        <v>44713</v>
      </c>
      <c r="E1696">
        <v>281</v>
      </c>
    </row>
    <row r="1697" spans="1:5" x14ac:dyDescent="0.35">
      <c r="A1697" s="6">
        <v>44706</v>
      </c>
      <c r="B1697" t="s">
        <v>43</v>
      </c>
      <c r="C1697" t="s">
        <v>60</v>
      </c>
      <c r="D1697" s="24">
        <v>44805</v>
      </c>
      <c r="E1697">
        <v>291.89999999999998</v>
      </c>
    </row>
    <row r="1698" spans="1:5" x14ac:dyDescent="0.35">
      <c r="A1698" s="6">
        <v>44706</v>
      </c>
      <c r="B1698" t="s">
        <v>43</v>
      </c>
      <c r="C1698" t="s">
        <v>60</v>
      </c>
      <c r="D1698" s="24">
        <v>44896</v>
      </c>
      <c r="E1698">
        <v>219</v>
      </c>
    </row>
    <row r="1699" spans="1:5" x14ac:dyDescent="0.35">
      <c r="A1699" s="6">
        <v>44706</v>
      </c>
      <c r="B1699" t="s">
        <v>43</v>
      </c>
      <c r="C1699" t="s">
        <v>60</v>
      </c>
      <c r="D1699" s="24">
        <v>44986</v>
      </c>
      <c r="E1699">
        <v>214.36</v>
      </c>
    </row>
    <row r="1700" spans="1:5" x14ac:dyDescent="0.35">
      <c r="A1700" s="6">
        <v>44706</v>
      </c>
      <c r="B1700" t="s">
        <v>43</v>
      </c>
      <c r="C1700" t="s">
        <v>60</v>
      </c>
      <c r="D1700" s="24">
        <v>45078</v>
      </c>
      <c r="E1700">
        <v>183</v>
      </c>
    </row>
    <row r="1701" spans="1:5" x14ac:dyDescent="0.35">
      <c r="A1701" s="6">
        <v>44706</v>
      </c>
      <c r="B1701" t="s">
        <v>43</v>
      </c>
      <c r="C1701" t="s">
        <v>60</v>
      </c>
      <c r="D1701" s="24">
        <v>45170</v>
      </c>
      <c r="E1701">
        <v>159.72</v>
      </c>
    </row>
    <row r="1702" spans="1:5" x14ac:dyDescent="0.35">
      <c r="A1702" s="6">
        <v>44706</v>
      </c>
      <c r="B1702" t="s">
        <v>43</v>
      </c>
      <c r="C1702" t="s">
        <v>60</v>
      </c>
      <c r="D1702" s="24">
        <v>45261</v>
      </c>
      <c r="E1702">
        <v>129.97</v>
      </c>
    </row>
    <row r="1703" spans="1:5" x14ac:dyDescent="0.35">
      <c r="A1703" s="6">
        <v>44707</v>
      </c>
      <c r="B1703" t="s">
        <v>43</v>
      </c>
      <c r="C1703" t="s">
        <v>60</v>
      </c>
      <c r="D1703" s="24">
        <v>44713</v>
      </c>
      <c r="E1703">
        <v>286</v>
      </c>
    </row>
    <row r="1704" spans="1:5" x14ac:dyDescent="0.35">
      <c r="A1704" s="6">
        <v>44707</v>
      </c>
      <c r="B1704" t="s">
        <v>43</v>
      </c>
      <c r="C1704" t="s">
        <v>60</v>
      </c>
      <c r="D1704" s="24">
        <v>44805</v>
      </c>
      <c r="E1704">
        <v>295</v>
      </c>
    </row>
    <row r="1705" spans="1:5" x14ac:dyDescent="0.35">
      <c r="A1705" s="6">
        <v>44707</v>
      </c>
      <c r="B1705" t="s">
        <v>43</v>
      </c>
      <c r="C1705" t="s">
        <v>60</v>
      </c>
      <c r="D1705" s="24">
        <v>44896</v>
      </c>
      <c r="E1705">
        <v>220</v>
      </c>
    </row>
    <row r="1706" spans="1:5" x14ac:dyDescent="0.35">
      <c r="A1706" s="6">
        <v>44707</v>
      </c>
      <c r="B1706" t="s">
        <v>43</v>
      </c>
      <c r="C1706" t="s">
        <v>60</v>
      </c>
      <c r="D1706" s="24">
        <v>44986</v>
      </c>
      <c r="E1706">
        <v>216</v>
      </c>
    </row>
    <row r="1707" spans="1:5" x14ac:dyDescent="0.35">
      <c r="A1707" s="6">
        <v>44707</v>
      </c>
      <c r="B1707" t="s">
        <v>43</v>
      </c>
      <c r="C1707" t="s">
        <v>60</v>
      </c>
      <c r="D1707" s="24">
        <v>45078</v>
      </c>
      <c r="E1707">
        <v>184</v>
      </c>
    </row>
    <row r="1708" spans="1:5" x14ac:dyDescent="0.35">
      <c r="A1708" s="6">
        <v>44707</v>
      </c>
      <c r="B1708" t="s">
        <v>43</v>
      </c>
      <c r="C1708" t="s">
        <v>60</v>
      </c>
      <c r="D1708" s="24">
        <v>45170</v>
      </c>
      <c r="E1708">
        <v>159.72</v>
      </c>
    </row>
    <row r="1709" spans="1:5" x14ac:dyDescent="0.35">
      <c r="A1709" s="6">
        <v>44707</v>
      </c>
      <c r="B1709" t="s">
        <v>43</v>
      </c>
      <c r="C1709" t="s">
        <v>60</v>
      </c>
      <c r="D1709" s="24">
        <v>45261</v>
      </c>
      <c r="E1709">
        <v>129.97</v>
      </c>
    </row>
    <row r="1710" spans="1:5" x14ac:dyDescent="0.35">
      <c r="A1710" s="6">
        <v>44708</v>
      </c>
      <c r="B1710" t="s">
        <v>43</v>
      </c>
      <c r="C1710" t="s">
        <v>60</v>
      </c>
      <c r="D1710" s="24">
        <v>44713</v>
      </c>
      <c r="E1710">
        <v>305</v>
      </c>
    </row>
    <row r="1711" spans="1:5" x14ac:dyDescent="0.35">
      <c r="A1711" s="6">
        <v>44708</v>
      </c>
      <c r="B1711" t="s">
        <v>43</v>
      </c>
      <c r="C1711" t="s">
        <v>60</v>
      </c>
      <c r="D1711" s="24">
        <v>44805</v>
      </c>
      <c r="E1711">
        <v>310</v>
      </c>
    </row>
    <row r="1712" spans="1:5" x14ac:dyDescent="0.35">
      <c r="A1712" s="6">
        <v>44708</v>
      </c>
      <c r="B1712" t="s">
        <v>43</v>
      </c>
      <c r="C1712" t="s">
        <v>60</v>
      </c>
      <c r="D1712" s="24">
        <v>44896</v>
      </c>
      <c r="E1712">
        <v>245</v>
      </c>
    </row>
    <row r="1713" spans="1:5" x14ac:dyDescent="0.35">
      <c r="A1713" s="6">
        <v>44708</v>
      </c>
      <c r="B1713" t="s">
        <v>43</v>
      </c>
      <c r="C1713" t="s">
        <v>60</v>
      </c>
      <c r="D1713" s="24">
        <v>44986</v>
      </c>
      <c r="E1713">
        <v>244</v>
      </c>
    </row>
    <row r="1714" spans="1:5" x14ac:dyDescent="0.35">
      <c r="A1714" s="6">
        <v>44708</v>
      </c>
      <c r="B1714" t="s">
        <v>43</v>
      </c>
      <c r="C1714" t="s">
        <v>60</v>
      </c>
      <c r="D1714" s="24">
        <v>45078</v>
      </c>
      <c r="E1714">
        <v>207</v>
      </c>
    </row>
    <row r="1715" spans="1:5" x14ac:dyDescent="0.35">
      <c r="A1715" s="6">
        <v>44708</v>
      </c>
      <c r="B1715" t="s">
        <v>43</v>
      </c>
      <c r="C1715" t="s">
        <v>60</v>
      </c>
      <c r="D1715" s="24">
        <v>45170</v>
      </c>
      <c r="E1715">
        <v>180</v>
      </c>
    </row>
    <row r="1716" spans="1:5" x14ac:dyDescent="0.35">
      <c r="A1716" s="6">
        <v>44708</v>
      </c>
      <c r="B1716" t="s">
        <v>43</v>
      </c>
      <c r="C1716" t="s">
        <v>60</v>
      </c>
      <c r="D1716" s="24">
        <v>45261</v>
      </c>
      <c r="E1716">
        <v>139.56</v>
      </c>
    </row>
    <row r="1717" spans="1:5" x14ac:dyDescent="0.35">
      <c r="A1717" s="6">
        <v>44711</v>
      </c>
      <c r="B1717" t="s">
        <v>43</v>
      </c>
      <c r="C1717" t="s">
        <v>60</v>
      </c>
      <c r="D1717" s="24">
        <v>44713</v>
      </c>
      <c r="E1717">
        <v>330</v>
      </c>
    </row>
    <row r="1718" spans="1:5" x14ac:dyDescent="0.35">
      <c r="A1718" s="6">
        <v>44711</v>
      </c>
      <c r="B1718" t="s">
        <v>43</v>
      </c>
      <c r="C1718" t="s">
        <v>60</v>
      </c>
      <c r="D1718" s="24">
        <v>44805</v>
      </c>
      <c r="E1718">
        <v>326</v>
      </c>
    </row>
    <row r="1719" spans="1:5" x14ac:dyDescent="0.35">
      <c r="A1719" s="6">
        <v>44711</v>
      </c>
      <c r="B1719" t="s">
        <v>43</v>
      </c>
      <c r="C1719" t="s">
        <v>60</v>
      </c>
      <c r="D1719" s="24">
        <v>44896</v>
      </c>
      <c r="E1719">
        <v>270</v>
      </c>
    </row>
    <row r="1720" spans="1:5" x14ac:dyDescent="0.35">
      <c r="A1720" s="6">
        <v>44711</v>
      </c>
      <c r="B1720" t="s">
        <v>43</v>
      </c>
      <c r="C1720" t="s">
        <v>60</v>
      </c>
      <c r="D1720" s="24">
        <v>44986</v>
      </c>
      <c r="E1720">
        <v>266</v>
      </c>
    </row>
    <row r="1721" spans="1:5" x14ac:dyDescent="0.35">
      <c r="A1721" s="6">
        <v>44711</v>
      </c>
      <c r="B1721" t="s">
        <v>43</v>
      </c>
      <c r="C1721" t="s">
        <v>60</v>
      </c>
      <c r="D1721" s="24">
        <v>45078</v>
      </c>
      <c r="E1721">
        <v>220</v>
      </c>
    </row>
    <row r="1722" spans="1:5" x14ac:dyDescent="0.35">
      <c r="A1722" s="6">
        <v>44711</v>
      </c>
      <c r="B1722" t="s">
        <v>43</v>
      </c>
      <c r="C1722" t="s">
        <v>60</v>
      </c>
      <c r="D1722" s="24">
        <v>45170</v>
      </c>
      <c r="E1722">
        <v>198.42</v>
      </c>
    </row>
    <row r="1723" spans="1:5" x14ac:dyDescent="0.35">
      <c r="A1723" s="6">
        <v>44711</v>
      </c>
      <c r="B1723" t="s">
        <v>43</v>
      </c>
      <c r="C1723" t="s">
        <v>60</v>
      </c>
      <c r="D1723" s="24">
        <v>45261</v>
      </c>
      <c r="E1723">
        <v>148</v>
      </c>
    </row>
    <row r="1724" spans="1:5" x14ac:dyDescent="0.35">
      <c r="A1724" s="6">
        <v>44712</v>
      </c>
      <c r="B1724" t="s">
        <v>43</v>
      </c>
      <c r="C1724" t="s">
        <v>60</v>
      </c>
      <c r="D1724" s="24">
        <v>44713</v>
      </c>
      <c r="E1724">
        <v>330</v>
      </c>
    </row>
    <row r="1725" spans="1:5" x14ac:dyDescent="0.35">
      <c r="A1725" s="6">
        <v>44712</v>
      </c>
      <c r="B1725" t="s">
        <v>43</v>
      </c>
      <c r="C1725" t="s">
        <v>60</v>
      </c>
      <c r="D1725" s="24">
        <v>44805</v>
      </c>
      <c r="E1725">
        <v>310</v>
      </c>
    </row>
    <row r="1726" spans="1:5" x14ac:dyDescent="0.35">
      <c r="A1726" s="6">
        <v>44712</v>
      </c>
      <c r="B1726" t="s">
        <v>43</v>
      </c>
      <c r="C1726" t="s">
        <v>60</v>
      </c>
      <c r="D1726" s="24">
        <v>44896</v>
      </c>
      <c r="E1726">
        <v>255</v>
      </c>
    </row>
    <row r="1727" spans="1:5" x14ac:dyDescent="0.35">
      <c r="A1727" s="6">
        <v>44712</v>
      </c>
      <c r="B1727" t="s">
        <v>43</v>
      </c>
      <c r="C1727" t="s">
        <v>60</v>
      </c>
      <c r="D1727" s="24">
        <v>44986</v>
      </c>
      <c r="E1727">
        <v>257.5</v>
      </c>
    </row>
    <row r="1728" spans="1:5" x14ac:dyDescent="0.35">
      <c r="A1728" s="6">
        <v>44712</v>
      </c>
      <c r="B1728" t="s">
        <v>43</v>
      </c>
      <c r="C1728" t="s">
        <v>60</v>
      </c>
      <c r="D1728" s="24">
        <v>45078</v>
      </c>
      <c r="E1728">
        <v>214.75</v>
      </c>
    </row>
    <row r="1729" spans="1:5" x14ac:dyDescent="0.35">
      <c r="A1729" s="6">
        <v>44712</v>
      </c>
      <c r="B1729" t="s">
        <v>43</v>
      </c>
      <c r="C1729" t="s">
        <v>60</v>
      </c>
      <c r="D1729" s="24">
        <v>45170</v>
      </c>
      <c r="E1729">
        <v>193</v>
      </c>
    </row>
    <row r="1730" spans="1:5" x14ac:dyDescent="0.35">
      <c r="A1730" s="6">
        <v>44712</v>
      </c>
      <c r="B1730" t="s">
        <v>43</v>
      </c>
      <c r="C1730" t="s">
        <v>60</v>
      </c>
      <c r="D1730" s="24">
        <v>45261</v>
      </c>
      <c r="E1730">
        <v>143</v>
      </c>
    </row>
    <row r="1731" spans="1:5" x14ac:dyDescent="0.35">
      <c r="A1731" s="6">
        <v>44713</v>
      </c>
      <c r="B1731" t="s">
        <v>43</v>
      </c>
      <c r="C1731" t="s">
        <v>60</v>
      </c>
      <c r="D1731" s="24">
        <v>44713</v>
      </c>
      <c r="E1731">
        <v>315</v>
      </c>
    </row>
    <row r="1732" spans="1:5" x14ac:dyDescent="0.35">
      <c r="A1732" s="6">
        <v>44713</v>
      </c>
      <c r="B1732" t="s">
        <v>43</v>
      </c>
      <c r="C1732" t="s">
        <v>60</v>
      </c>
      <c r="D1732" s="24">
        <v>44805</v>
      </c>
      <c r="E1732">
        <v>300</v>
      </c>
    </row>
    <row r="1733" spans="1:5" x14ac:dyDescent="0.35">
      <c r="A1733" s="6">
        <v>44713</v>
      </c>
      <c r="B1733" t="s">
        <v>43</v>
      </c>
      <c r="C1733" t="s">
        <v>60</v>
      </c>
      <c r="D1733" s="24">
        <v>44896</v>
      </c>
      <c r="E1733">
        <v>255</v>
      </c>
    </row>
    <row r="1734" spans="1:5" x14ac:dyDescent="0.35">
      <c r="A1734" s="6">
        <v>44713</v>
      </c>
      <c r="B1734" t="s">
        <v>43</v>
      </c>
      <c r="C1734" t="s">
        <v>60</v>
      </c>
      <c r="D1734" s="24">
        <v>44986</v>
      </c>
      <c r="E1734">
        <v>250</v>
      </c>
    </row>
    <row r="1735" spans="1:5" x14ac:dyDescent="0.35">
      <c r="A1735" s="6">
        <v>44713</v>
      </c>
      <c r="B1735" t="s">
        <v>43</v>
      </c>
      <c r="C1735" t="s">
        <v>60</v>
      </c>
      <c r="D1735" s="24">
        <v>45078</v>
      </c>
      <c r="E1735">
        <v>210</v>
      </c>
    </row>
    <row r="1736" spans="1:5" x14ac:dyDescent="0.35">
      <c r="A1736" s="6">
        <v>44713</v>
      </c>
      <c r="B1736" t="s">
        <v>43</v>
      </c>
      <c r="C1736" t="s">
        <v>60</v>
      </c>
      <c r="D1736" s="24">
        <v>45170</v>
      </c>
      <c r="E1736">
        <v>190</v>
      </c>
    </row>
    <row r="1737" spans="1:5" x14ac:dyDescent="0.35">
      <c r="A1737" s="6">
        <v>44713</v>
      </c>
      <c r="B1737" t="s">
        <v>43</v>
      </c>
      <c r="C1737" t="s">
        <v>60</v>
      </c>
      <c r="D1737" s="24">
        <v>45261</v>
      </c>
      <c r="E1737">
        <v>141.75</v>
      </c>
    </row>
    <row r="1738" spans="1:5" x14ac:dyDescent="0.35">
      <c r="A1738" s="6">
        <v>44714</v>
      </c>
      <c r="B1738" t="s">
        <v>43</v>
      </c>
      <c r="C1738" t="s">
        <v>60</v>
      </c>
      <c r="D1738" s="24">
        <v>44713</v>
      </c>
      <c r="E1738">
        <v>325</v>
      </c>
    </row>
    <row r="1739" spans="1:5" x14ac:dyDescent="0.35">
      <c r="A1739" s="6">
        <v>44714</v>
      </c>
      <c r="B1739" t="s">
        <v>43</v>
      </c>
      <c r="C1739" t="s">
        <v>60</v>
      </c>
      <c r="D1739" s="24">
        <v>44805</v>
      </c>
      <c r="E1739">
        <v>285</v>
      </c>
    </row>
    <row r="1740" spans="1:5" x14ac:dyDescent="0.35">
      <c r="A1740" s="6">
        <v>44714</v>
      </c>
      <c r="B1740" t="s">
        <v>43</v>
      </c>
      <c r="C1740" t="s">
        <v>60</v>
      </c>
      <c r="D1740" s="24">
        <v>44896</v>
      </c>
      <c r="E1740">
        <v>240</v>
      </c>
    </row>
    <row r="1741" spans="1:5" x14ac:dyDescent="0.35">
      <c r="A1741" s="6">
        <v>44714</v>
      </c>
      <c r="B1741" t="s">
        <v>43</v>
      </c>
      <c r="C1741" t="s">
        <v>60</v>
      </c>
      <c r="D1741" s="24">
        <v>44986</v>
      </c>
      <c r="E1741">
        <v>247.64</v>
      </c>
    </row>
    <row r="1742" spans="1:5" x14ac:dyDescent="0.35">
      <c r="A1742" s="6">
        <v>44714</v>
      </c>
      <c r="B1742" t="s">
        <v>43</v>
      </c>
      <c r="C1742" t="s">
        <v>60</v>
      </c>
      <c r="D1742" s="24">
        <v>45078</v>
      </c>
      <c r="E1742">
        <v>195</v>
      </c>
    </row>
    <row r="1743" spans="1:5" x14ac:dyDescent="0.35">
      <c r="A1743" s="6">
        <v>44714</v>
      </c>
      <c r="B1743" t="s">
        <v>43</v>
      </c>
      <c r="C1743" t="s">
        <v>60</v>
      </c>
      <c r="D1743" s="24">
        <v>45170</v>
      </c>
      <c r="E1743">
        <v>188</v>
      </c>
    </row>
    <row r="1744" spans="1:5" x14ac:dyDescent="0.35">
      <c r="A1744" s="6">
        <v>44714</v>
      </c>
      <c r="B1744" t="s">
        <v>43</v>
      </c>
      <c r="C1744" t="s">
        <v>60</v>
      </c>
      <c r="D1744" s="24">
        <v>45261</v>
      </c>
      <c r="E1744">
        <v>135</v>
      </c>
    </row>
    <row r="1745" spans="1:5" x14ac:dyDescent="0.35">
      <c r="A1745" s="6">
        <v>44715</v>
      </c>
      <c r="B1745" t="s">
        <v>43</v>
      </c>
      <c r="C1745" t="s">
        <v>60</v>
      </c>
      <c r="D1745" s="24">
        <v>44713</v>
      </c>
      <c r="E1745">
        <v>320</v>
      </c>
    </row>
    <row r="1746" spans="1:5" x14ac:dyDescent="0.35">
      <c r="A1746" s="6">
        <v>44715</v>
      </c>
      <c r="B1746" t="s">
        <v>43</v>
      </c>
      <c r="C1746" t="s">
        <v>60</v>
      </c>
      <c r="D1746" s="24">
        <v>44805</v>
      </c>
      <c r="E1746">
        <v>282.5</v>
      </c>
    </row>
    <row r="1747" spans="1:5" x14ac:dyDescent="0.35">
      <c r="A1747" s="6">
        <v>44715</v>
      </c>
      <c r="B1747" t="s">
        <v>43</v>
      </c>
      <c r="C1747" t="s">
        <v>60</v>
      </c>
      <c r="D1747" s="24">
        <v>44896</v>
      </c>
      <c r="E1747">
        <v>240</v>
      </c>
    </row>
    <row r="1748" spans="1:5" x14ac:dyDescent="0.35">
      <c r="A1748" s="6">
        <v>44715</v>
      </c>
      <c r="B1748" t="s">
        <v>43</v>
      </c>
      <c r="C1748" t="s">
        <v>60</v>
      </c>
      <c r="D1748" s="24">
        <v>44986</v>
      </c>
      <c r="E1748">
        <v>243</v>
      </c>
    </row>
    <row r="1749" spans="1:5" x14ac:dyDescent="0.35">
      <c r="A1749" s="6">
        <v>44715</v>
      </c>
      <c r="B1749" t="s">
        <v>43</v>
      </c>
      <c r="C1749" t="s">
        <v>60</v>
      </c>
      <c r="D1749" s="24">
        <v>45078</v>
      </c>
      <c r="E1749">
        <v>193</v>
      </c>
    </row>
    <row r="1750" spans="1:5" x14ac:dyDescent="0.35">
      <c r="A1750" s="6">
        <v>44715</v>
      </c>
      <c r="B1750" t="s">
        <v>43</v>
      </c>
      <c r="C1750" t="s">
        <v>60</v>
      </c>
      <c r="D1750" s="24">
        <v>45170</v>
      </c>
      <c r="E1750">
        <v>182.99</v>
      </c>
    </row>
    <row r="1751" spans="1:5" x14ac:dyDescent="0.35">
      <c r="A1751" s="6">
        <v>44715</v>
      </c>
      <c r="B1751" t="s">
        <v>43</v>
      </c>
      <c r="C1751" t="s">
        <v>60</v>
      </c>
      <c r="D1751" s="24">
        <v>45261</v>
      </c>
      <c r="E1751">
        <v>130.94</v>
      </c>
    </row>
    <row r="1752" spans="1:5" x14ac:dyDescent="0.35">
      <c r="A1752" s="6">
        <v>44718</v>
      </c>
      <c r="B1752" t="s">
        <v>43</v>
      </c>
      <c r="C1752" t="s">
        <v>60</v>
      </c>
      <c r="D1752" s="24">
        <v>44713</v>
      </c>
      <c r="E1752">
        <v>327.5</v>
      </c>
    </row>
    <row r="1753" spans="1:5" x14ac:dyDescent="0.35">
      <c r="A1753" s="6">
        <v>44718</v>
      </c>
      <c r="B1753" t="s">
        <v>43</v>
      </c>
      <c r="C1753" t="s">
        <v>60</v>
      </c>
      <c r="D1753" s="24">
        <v>44805</v>
      </c>
      <c r="E1753">
        <v>300</v>
      </c>
    </row>
    <row r="1754" spans="1:5" x14ac:dyDescent="0.35">
      <c r="A1754" s="6">
        <v>44718</v>
      </c>
      <c r="B1754" t="s">
        <v>43</v>
      </c>
      <c r="C1754" t="s">
        <v>60</v>
      </c>
      <c r="D1754" s="24">
        <v>44896</v>
      </c>
      <c r="E1754">
        <v>252.5</v>
      </c>
    </row>
    <row r="1755" spans="1:5" x14ac:dyDescent="0.35">
      <c r="A1755" s="6">
        <v>44718</v>
      </c>
      <c r="B1755" t="s">
        <v>43</v>
      </c>
      <c r="C1755" t="s">
        <v>60</v>
      </c>
      <c r="D1755" s="24">
        <v>44986</v>
      </c>
      <c r="E1755">
        <v>249.21</v>
      </c>
    </row>
    <row r="1756" spans="1:5" x14ac:dyDescent="0.35">
      <c r="A1756" s="6">
        <v>44718</v>
      </c>
      <c r="B1756" t="s">
        <v>43</v>
      </c>
      <c r="C1756" t="s">
        <v>60</v>
      </c>
      <c r="D1756" s="24">
        <v>45078</v>
      </c>
      <c r="E1756">
        <v>200</v>
      </c>
    </row>
    <row r="1757" spans="1:5" x14ac:dyDescent="0.35">
      <c r="A1757" s="6">
        <v>44718</v>
      </c>
      <c r="B1757" t="s">
        <v>43</v>
      </c>
      <c r="C1757" t="s">
        <v>60</v>
      </c>
      <c r="D1757" s="24">
        <v>45170</v>
      </c>
      <c r="E1757">
        <v>187.67</v>
      </c>
    </row>
    <row r="1758" spans="1:5" x14ac:dyDescent="0.35">
      <c r="A1758" s="6">
        <v>44718</v>
      </c>
      <c r="B1758" t="s">
        <v>43</v>
      </c>
      <c r="C1758" t="s">
        <v>60</v>
      </c>
      <c r="D1758" s="24">
        <v>45261</v>
      </c>
      <c r="E1758">
        <v>134.29</v>
      </c>
    </row>
    <row r="1759" spans="1:5" x14ac:dyDescent="0.35">
      <c r="A1759" s="6">
        <v>44719</v>
      </c>
      <c r="B1759" t="s">
        <v>43</v>
      </c>
      <c r="C1759" t="s">
        <v>60</v>
      </c>
      <c r="D1759" s="24">
        <v>44713</v>
      </c>
      <c r="E1759">
        <v>335</v>
      </c>
    </row>
    <row r="1760" spans="1:5" x14ac:dyDescent="0.35">
      <c r="A1760" s="6">
        <v>44719</v>
      </c>
      <c r="B1760" t="s">
        <v>43</v>
      </c>
      <c r="C1760" t="s">
        <v>60</v>
      </c>
      <c r="D1760" s="24">
        <v>44805</v>
      </c>
      <c r="E1760">
        <v>313.43</v>
      </c>
    </row>
    <row r="1761" spans="1:5" x14ac:dyDescent="0.35">
      <c r="A1761" s="6">
        <v>44719</v>
      </c>
      <c r="B1761" t="s">
        <v>43</v>
      </c>
      <c r="C1761" t="s">
        <v>60</v>
      </c>
      <c r="D1761" s="24">
        <v>44896</v>
      </c>
      <c r="E1761">
        <v>260</v>
      </c>
    </row>
    <row r="1762" spans="1:5" x14ac:dyDescent="0.35">
      <c r="A1762" s="6">
        <v>44719</v>
      </c>
      <c r="B1762" t="s">
        <v>43</v>
      </c>
      <c r="C1762" t="s">
        <v>60</v>
      </c>
      <c r="D1762" s="24">
        <v>44986</v>
      </c>
      <c r="E1762">
        <v>254.5</v>
      </c>
    </row>
    <row r="1763" spans="1:5" x14ac:dyDescent="0.35">
      <c r="A1763" s="6">
        <v>44719</v>
      </c>
      <c r="B1763" t="s">
        <v>43</v>
      </c>
      <c r="C1763" t="s">
        <v>60</v>
      </c>
      <c r="D1763" s="24">
        <v>45078</v>
      </c>
      <c r="E1763">
        <v>208</v>
      </c>
    </row>
    <row r="1764" spans="1:5" x14ac:dyDescent="0.35">
      <c r="A1764" s="6">
        <v>44719</v>
      </c>
      <c r="B1764" t="s">
        <v>43</v>
      </c>
      <c r="C1764" t="s">
        <v>60</v>
      </c>
      <c r="D1764" s="24">
        <v>45170</v>
      </c>
      <c r="E1764">
        <v>191.25</v>
      </c>
    </row>
    <row r="1765" spans="1:5" x14ac:dyDescent="0.35">
      <c r="A1765" s="6">
        <v>44719</v>
      </c>
      <c r="B1765" t="s">
        <v>43</v>
      </c>
      <c r="C1765" t="s">
        <v>60</v>
      </c>
      <c r="D1765" s="24">
        <v>45261</v>
      </c>
      <c r="E1765">
        <v>138</v>
      </c>
    </row>
    <row r="1766" spans="1:5" x14ac:dyDescent="0.35">
      <c r="A1766" s="6">
        <v>44720</v>
      </c>
      <c r="B1766" t="s">
        <v>43</v>
      </c>
      <c r="C1766" t="s">
        <v>60</v>
      </c>
      <c r="D1766" s="24">
        <v>44713</v>
      </c>
      <c r="E1766">
        <v>327</v>
      </c>
    </row>
    <row r="1767" spans="1:5" x14ac:dyDescent="0.35">
      <c r="A1767" s="6">
        <v>44720</v>
      </c>
      <c r="B1767" t="s">
        <v>43</v>
      </c>
      <c r="C1767" t="s">
        <v>60</v>
      </c>
      <c r="D1767" s="24">
        <v>44805</v>
      </c>
      <c r="E1767">
        <v>313.43</v>
      </c>
    </row>
    <row r="1768" spans="1:5" x14ac:dyDescent="0.35">
      <c r="A1768" s="6">
        <v>44720</v>
      </c>
      <c r="B1768" t="s">
        <v>43</v>
      </c>
      <c r="C1768" t="s">
        <v>60</v>
      </c>
      <c r="D1768" s="24">
        <v>44896</v>
      </c>
      <c r="E1768">
        <v>258</v>
      </c>
    </row>
    <row r="1769" spans="1:5" x14ac:dyDescent="0.35">
      <c r="A1769" s="6">
        <v>44720</v>
      </c>
      <c r="B1769" t="s">
        <v>43</v>
      </c>
      <c r="C1769" t="s">
        <v>60</v>
      </c>
      <c r="D1769" s="24">
        <v>44986</v>
      </c>
      <c r="E1769">
        <v>252.75</v>
      </c>
    </row>
    <row r="1770" spans="1:5" x14ac:dyDescent="0.35">
      <c r="A1770" s="6">
        <v>44720</v>
      </c>
      <c r="B1770" t="s">
        <v>43</v>
      </c>
      <c r="C1770" t="s">
        <v>60</v>
      </c>
      <c r="D1770" s="24">
        <v>45078</v>
      </c>
      <c r="E1770">
        <v>205</v>
      </c>
    </row>
    <row r="1771" spans="1:5" x14ac:dyDescent="0.35">
      <c r="A1771" s="6">
        <v>44720</v>
      </c>
      <c r="B1771" t="s">
        <v>43</v>
      </c>
      <c r="C1771" t="s">
        <v>60</v>
      </c>
      <c r="D1771" s="24">
        <v>45170</v>
      </c>
      <c r="E1771">
        <v>190</v>
      </c>
    </row>
    <row r="1772" spans="1:5" x14ac:dyDescent="0.35">
      <c r="A1772" s="6">
        <v>44720</v>
      </c>
      <c r="B1772" t="s">
        <v>43</v>
      </c>
      <c r="C1772" t="s">
        <v>60</v>
      </c>
      <c r="D1772" s="24">
        <v>45261</v>
      </c>
      <c r="E1772">
        <v>139</v>
      </c>
    </row>
    <row r="1773" spans="1:5" x14ac:dyDescent="0.35">
      <c r="A1773" s="6">
        <v>44721</v>
      </c>
      <c r="B1773" t="s">
        <v>43</v>
      </c>
      <c r="C1773" t="s">
        <v>60</v>
      </c>
      <c r="D1773" s="24">
        <v>44713</v>
      </c>
      <c r="E1773">
        <v>335</v>
      </c>
    </row>
    <row r="1774" spans="1:5" x14ac:dyDescent="0.35">
      <c r="A1774" s="6">
        <v>44721</v>
      </c>
      <c r="B1774" t="s">
        <v>43</v>
      </c>
      <c r="C1774" t="s">
        <v>60</v>
      </c>
      <c r="D1774" s="24">
        <v>44805</v>
      </c>
      <c r="E1774">
        <v>330</v>
      </c>
    </row>
    <row r="1775" spans="1:5" x14ac:dyDescent="0.35">
      <c r="A1775" s="6">
        <v>44721</v>
      </c>
      <c r="B1775" t="s">
        <v>43</v>
      </c>
      <c r="C1775" t="s">
        <v>60</v>
      </c>
      <c r="D1775" s="24">
        <v>44896</v>
      </c>
      <c r="E1775">
        <v>270</v>
      </c>
    </row>
    <row r="1776" spans="1:5" x14ac:dyDescent="0.35">
      <c r="A1776" s="6">
        <v>44721</v>
      </c>
      <c r="B1776" t="s">
        <v>43</v>
      </c>
      <c r="C1776" t="s">
        <v>60</v>
      </c>
      <c r="D1776" s="24">
        <v>44986</v>
      </c>
      <c r="E1776">
        <v>259</v>
      </c>
    </row>
    <row r="1777" spans="1:5" x14ac:dyDescent="0.35">
      <c r="A1777" s="6">
        <v>44721</v>
      </c>
      <c r="B1777" t="s">
        <v>43</v>
      </c>
      <c r="C1777" t="s">
        <v>60</v>
      </c>
      <c r="D1777" s="24">
        <v>45078</v>
      </c>
      <c r="E1777">
        <v>219</v>
      </c>
    </row>
    <row r="1778" spans="1:5" x14ac:dyDescent="0.35">
      <c r="A1778" s="6">
        <v>44721</v>
      </c>
      <c r="B1778" t="s">
        <v>43</v>
      </c>
      <c r="C1778" t="s">
        <v>60</v>
      </c>
      <c r="D1778" s="24">
        <v>45170</v>
      </c>
      <c r="E1778">
        <v>200</v>
      </c>
    </row>
    <row r="1779" spans="1:5" x14ac:dyDescent="0.35">
      <c r="A1779" s="6">
        <v>44721</v>
      </c>
      <c r="B1779" t="s">
        <v>43</v>
      </c>
      <c r="C1779" t="s">
        <v>60</v>
      </c>
      <c r="D1779" s="24">
        <v>45261</v>
      </c>
      <c r="E1779">
        <v>146</v>
      </c>
    </row>
    <row r="1780" spans="1:5" x14ac:dyDescent="0.35">
      <c r="A1780" s="6">
        <v>44722</v>
      </c>
      <c r="B1780" t="s">
        <v>43</v>
      </c>
      <c r="C1780" t="s">
        <v>60</v>
      </c>
      <c r="D1780" s="24">
        <v>44713</v>
      </c>
      <c r="E1780">
        <v>335</v>
      </c>
    </row>
    <row r="1781" spans="1:5" x14ac:dyDescent="0.35">
      <c r="A1781" s="6">
        <v>44722</v>
      </c>
      <c r="B1781" t="s">
        <v>43</v>
      </c>
      <c r="C1781" t="s">
        <v>60</v>
      </c>
      <c r="D1781" s="24">
        <v>44805</v>
      </c>
      <c r="E1781">
        <v>335</v>
      </c>
    </row>
    <row r="1782" spans="1:5" x14ac:dyDescent="0.35">
      <c r="A1782" s="6">
        <v>44722</v>
      </c>
      <c r="B1782" t="s">
        <v>43</v>
      </c>
      <c r="C1782" t="s">
        <v>60</v>
      </c>
      <c r="D1782" s="24">
        <v>44896</v>
      </c>
      <c r="E1782">
        <v>272</v>
      </c>
    </row>
    <row r="1783" spans="1:5" x14ac:dyDescent="0.35">
      <c r="A1783" s="6">
        <v>44722</v>
      </c>
      <c r="B1783" t="s">
        <v>43</v>
      </c>
      <c r="C1783" t="s">
        <v>60</v>
      </c>
      <c r="D1783" s="24">
        <v>44986</v>
      </c>
      <c r="E1783">
        <v>258.14999999999998</v>
      </c>
    </row>
    <row r="1784" spans="1:5" x14ac:dyDescent="0.35">
      <c r="A1784" s="6">
        <v>44722</v>
      </c>
      <c r="B1784" t="s">
        <v>43</v>
      </c>
      <c r="C1784" t="s">
        <v>60</v>
      </c>
      <c r="D1784" s="24">
        <v>45078</v>
      </c>
      <c r="E1784">
        <v>212</v>
      </c>
    </row>
    <row r="1785" spans="1:5" x14ac:dyDescent="0.35">
      <c r="A1785" s="6">
        <v>44722</v>
      </c>
      <c r="B1785" t="s">
        <v>43</v>
      </c>
      <c r="C1785" t="s">
        <v>60</v>
      </c>
      <c r="D1785" s="24">
        <v>45170</v>
      </c>
      <c r="E1785">
        <v>199.34</v>
      </c>
    </row>
    <row r="1786" spans="1:5" x14ac:dyDescent="0.35">
      <c r="A1786" s="6">
        <v>44722</v>
      </c>
      <c r="B1786" t="s">
        <v>43</v>
      </c>
      <c r="C1786" t="s">
        <v>60</v>
      </c>
      <c r="D1786" s="24">
        <v>45261</v>
      </c>
      <c r="E1786">
        <v>146</v>
      </c>
    </row>
    <row r="1787" spans="1:5" x14ac:dyDescent="0.35">
      <c r="A1787" s="6">
        <v>44725</v>
      </c>
      <c r="B1787" t="s">
        <v>43</v>
      </c>
      <c r="C1787" t="s">
        <v>60</v>
      </c>
      <c r="D1787" s="24">
        <v>44713</v>
      </c>
      <c r="E1787">
        <v>335</v>
      </c>
    </row>
    <row r="1788" spans="1:5" x14ac:dyDescent="0.35">
      <c r="A1788" s="6">
        <v>44725</v>
      </c>
      <c r="B1788" t="s">
        <v>43</v>
      </c>
      <c r="C1788" t="s">
        <v>60</v>
      </c>
      <c r="D1788" s="24">
        <v>44805</v>
      </c>
      <c r="E1788">
        <v>335</v>
      </c>
    </row>
    <row r="1789" spans="1:5" x14ac:dyDescent="0.35">
      <c r="A1789" s="6">
        <v>44725</v>
      </c>
      <c r="B1789" t="s">
        <v>43</v>
      </c>
      <c r="C1789" t="s">
        <v>60</v>
      </c>
      <c r="D1789" s="24">
        <v>44896</v>
      </c>
      <c r="E1789">
        <v>272</v>
      </c>
    </row>
    <row r="1790" spans="1:5" x14ac:dyDescent="0.35">
      <c r="A1790" s="6">
        <v>44725</v>
      </c>
      <c r="B1790" t="s">
        <v>43</v>
      </c>
      <c r="C1790" t="s">
        <v>60</v>
      </c>
      <c r="D1790" s="24">
        <v>44986</v>
      </c>
      <c r="E1790">
        <v>258.14999999999998</v>
      </c>
    </row>
    <row r="1791" spans="1:5" x14ac:dyDescent="0.35">
      <c r="A1791" s="6">
        <v>44725</v>
      </c>
      <c r="B1791" t="s">
        <v>43</v>
      </c>
      <c r="C1791" t="s">
        <v>60</v>
      </c>
      <c r="D1791" s="24">
        <v>45078</v>
      </c>
      <c r="E1791">
        <v>212</v>
      </c>
    </row>
    <row r="1792" spans="1:5" x14ac:dyDescent="0.35">
      <c r="A1792" s="6">
        <v>44725</v>
      </c>
      <c r="B1792" t="s">
        <v>43</v>
      </c>
      <c r="C1792" t="s">
        <v>60</v>
      </c>
      <c r="D1792" s="24">
        <v>45170</v>
      </c>
      <c r="E1792">
        <v>199.34</v>
      </c>
    </row>
    <row r="1793" spans="1:5" x14ac:dyDescent="0.35">
      <c r="A1793" s="6">
        <v>44725</v>
      </c>
      <c r="B1793" t="s">
        <v>43</v>
      </c>
      <c r="C1793" t="s">
        <v>60</v>
      </c>
      <c r="D1793" s="24">
        <v>45261</v>
      </c>
      <c r="E1793">
        <v>146</v>
      </c>
    </row>
    <row r="1794" spans="1:5" x14ac:dyDescent="0.35">
      <c r="A1794" s="6">
        <v>44726</v>
      </c>
      <c r="B1794" t="s">
        <v>43</v>
      </c>
      <c r="C1794" t="s">
        <v>60</v>
      </c>
      <c r="D1794" s="24">
        <v>44713</v>
      </c>
      <c r="E1794">
        <v>328</v>
      </c>
    </row>
    <row r="1795" spans="1:5" x14ac:dyDescent="0.35">
      <c r="A1795" s="6">
        <v>44726</v>
      </c>
      <c r="B1795" t="s">
        <v>43</v>
      </c>
      <c r="C1795" t="s">
        <v>60</v>
      </c>
      <c r="D1795" s="24">
        <v>44805</v>
      </c>
      <c r="E1795">
        <v>319.5</v>
      </c>
    </row>
    <row r="1796" spans="1:5" x14ac:dyDescent="0.35">
      <c r="A1796" s="6">
        <v>44726</v>
      </c>
      <c r="B1796" t="s">
        <v>43</v>
      </c>
      <c r="C1796" t="s">
        <v>60</v>
      </c>
      <c r="D1796" s="24">
        <v>44896</v>
      </c>
      <c r="E1796">
        <v>265</v>
      </c>
    </row>
    <row r="1797" spans="1:5" x14ac:dyDescent="0.35">
      <c r="A1797" s="6">
        <v>44726</v>
      </c>
      <c r="B1797" t="s">
        <v>43</v>
      </c>
      <c r="C1797" t="s">
        <v>60</v>
      </c>
      <c r="D1797" s="24">
        <v>44986</v>
      </c>
      <c r="E1797">
        <v>257</v>
      </c>
    </row>
    <row r="1798" spans="1:5" x14ac:dyDescent="0.35">
      <c r="A1798" s="6">
        <v>44726</v>
      </c>
      <c r="B1798" t="s">
        <v>43</v>
      </c>
      <c r="C1798" t="s">
        <v>60</v>
      </c>
      <c r="D1798" s="24">
        <v>45078</v>
      </c>
      <c r="E1798">
        <v>210</v>
      </c>
    </row>
    <row r="1799" spans="1:5" x14ac:dyDescent="0.35">
      <c r="A1799" s="6">
        <v>44726</v>
      </c>
      <c r="B1799" t="s">
        <v>43</v>
      </c>
      <c r="C1799" t="s">
        <v>60</v>
      </c>
      <c r="D1799" s="24">
        <v>45170</v>
      </c>
      <c r="E1799">
        <v>198</v>
      </c>
    </row>
    <row r="1800" spans="1:5" x14ac:dyDescent="0.35">
      <c r="A1800" s="6">
        <v>44726</v>
      </c>
      <c r="B1800" t="s">
        <v>43</v>
      </c>
      <c r="C1800" t="s">
        <v>60</v>
      </c>
      <c r="D1800" s="24">
        <v>45261</v>
      </c>
      <c r="E1800">
        <v>143.25</v>
      </c>
    </row>
    <row r="1801" spans="1:5" x14ac:dyDescent="0.35">
      <c r="A1801" s="6">
        <v>44727</v>
      </c>
      <c r="B1801" t="s">
        <v>43</v>
      </c>
      <c r="C1801" t="s">
        <v>60</v>
      </c>
      <c r="D1801" s="24">
        <v>44713</v>
      </c>
      <c r="E1801">
        <v>330</v>
      </c>
    </row>
    <row r="1802" spans="1:5" x14ac:dyDescent="0.35">
      <c r="A1802" s="6">
        <v>44727</v>
      </c>
      <c r="B1802" t="s">
        <v>43</v>
      </c>
      <c r="C1802" t="s">
        <v>60</v>
      </c>
      <c r="D1802" s="24">
        <v>44805</v>
      </c>
      <c r="E1802">
        <v>327</v>
      </c>
    </row>
    <row r="1803" spans="1:5" x14ac:dyDescent="0.35">
      <c r="A1803" s="6">
        <v>44727</v>
      </c>
      <c r="B1803" t="s">
        <v>43</v>
      </c>
      <c r="C1803" t="s">
        <v>60</v>
      </c>
      <c r="D1803" s="24">
        <v>44896</v>
      </c>
      <c r="E1803">
        <v>265</v>
      </c>
    </row>
    <row r="1804" spans="1:5" x14ac:dyDescent="0.35">
      <c r="A1804" s="6">
        <v>44727</v>
      </c>
      <c r="B1804" t="s">
        <v>43</v>
      </c>
      <c r="C1804" t="s">
        <v>60</v>
      </c>
      <c r="D1804" s="24">
        <v>44986</v>
      </c>
      <c r="E1804">
        <v>258</v>
      </c>
    </row>
    <row r="1805" spans="1:5" x14ac:dyDescent="0.35">
      <c r="A1805" s="6">
        <v>44727</v>
      </c>
      <c r="B1805" t="s">
        <v>43</v>
      </c>
      <c r="C1805" t="s">
        <v>60</v>
      </c>
      <c r="D1805" s="24">
        <v>45078</v>
      </c>
      <c r="E1805">
        <v>210</v>
      </c>
    </row>
    <row r="1806" spans="1:5" x14ac:dyDescent="0.35">
      <c r="A1806" s="6">
        <v>44727</v>
      </c>
      <c r="B1806" t="s">
        <v>43</v>
      </c>
      <c r="C1806" t="s">
        <v>60</v>
      </c>
      <c r="D1806" s="24">
        <v>45170</v>
      </c>
      <c r="E1806">
        <v>198.5</v>
      </c>
    </row>
    <row r="1807" spans="1:5" x14ac:dyDescent="0.35">
      <c r="A1807" s="6">
        <v>44727</v>
      </c>
      <c r="B1807" t="s">
        <v>43</v>
      </c>
      <c r="C1807" t="s">
        <v>60</v>
      </c>
      <c r="D1807" s="24">
        <v>45261</v>
      </c>
      <c r="E1807">
        <v>143</v>
      </c>
    </row>
    <row r="1808" spans="1:5" x14ac:dyDescent="0.35">
      <c r="A1808" s="6">
        <v>44728</v>
      </c>
      <c r="B1808" t="s">
        <v>43</v>
      </c>
      <c r="C1808" t="s">
        <v>60</v>
      </c>
      <c r="D1808" s="24">
        <v>44713</v>
      </c>
      <c r="E1808">
        <v>330</v>
      </c>
    </row>
    <row r="1809" spans="1:5" x14ac:dyDescent="0.35">
      <c r="A1809" s="6">
        <v>44728</v>
      </c>
      <c r="B1809" t="s">
        <v>43</v>
      </c>
      <c r="C1809" t="s">
        <v>60</v>
      </c>
      <c r="D1809" s="24">
        <v>44805</v>
      </c>
      <c r="E1809">
        <v>331</v>
      </c>
    </row>
    <row r="1810" spans="1:5" x14ac:dyDescent="0.35">
      <c r="A1810" s="6">
        <v>44728</v>
      </c>
      <c r="B1810" t="s">
        <v>43</v>
      </c>
      <c r="C1810" t="s">
        <v>60</v>
      </c>
      <c r="D1810" s="24">
        <v>44896</v>
      </c>
      <c r="E1810">
        <v>270</v>
      </c>
    </row>
    <row r="1811" spans="1:5" x14ac:dyDescent="0.35">
      <c r="A1811" s="6">
        <v>44728</v>
      </c>
      <c r="B1811" t="s">
        <v>43</v>
      </c>
      <c r="C1811" t="s">
        <v>60</v>
      </c>
      <c r="D1811" s="24">
        <v>44986</v>
      </c>
      <c r="E1811">
        <v>258</v>
      </c>
    </row>
    <row r="1812" spans="1:5" x14ac:dyDescent="0.35">
      <c r="A1812" s="6">
        <v>44728</v>
      </c>
      <c r="B1812" t="s">
        <v>43</v>
      </c>
      <c r="C1812" t="s">
        <v>60</v>
      </c>
      <c r="D1812" s="24">
        <v>45078</v>
      </c>
      <c r="E1812">
        <v>207</v>
      </c>
    </row>
    <row r="1813" spans="1:5" x14ac:dyDescent="0.35">
      <c r="A1813" s="6">
        <v>44728</v>
      </c>
      <c r="B1813" t="s">
        <v>43</v>
      </c>
      <c r="C1813" t="s">
        <v>60</v>
      </c>
      <c r="D1813" s="24">
        <v>45170</v>
      </c>
      <c r="E1813">
        <v>198</v>
      </c>
    </row>
    <row r="1814" spans="1:5" x14ac:dyDescent="0.35">
      <c r="A1814" s="6">
        <v>44728</v>
      </c>
      <c r="B1814" t="s">
        <v>43</v>
      </c>
      <c r="C1814" t="s">
        <v>60</v>
      </c>
      <c r="D1814" s="24">
        <v>45261</v>
      </c>
      <c r="E1814">
        <v>142.5</v>
      </c>
    </row>
    <row r="1815" spans="1:5" x14ac:dyDescent="0.35">
      <c r="A1815" s="6">
        <v>44729</v>
      </c>
      <c r="B1815" t="s">
        <v>43</v>
      </c>
      <c r="C1815" t="s">
        <v>60</v>
      </c>
      <c r="D1815" s="24">
        <v>44713</v>
      </c>
      <c r="E1815">
        <v>330</v>
      </c>
    </row>
    <row r="1816" spans="1:5" x14ac:dyDescent="0.35">
      <c r="A1816" s="6">
        <v>44729</v>
      </c>
      <c r="B1816" t="s">
        <v>43</v>
      </c>
      <c r="C1816" t="s">
        <v>60</v>
      </c>
      <c r="D1816" s="24">
        <v>44805</v>
      </c>
      <c r="E1816">
        <v>335</v>
      </c>
    </row>
    <row r="1817" spans="1:5" x14ac:dyDescent="0.35">
      <c r="A1817" s="6">
        <v>44729</v>
      </c>
      <c r="B1817" t="s">
        <v>43</v>
      </c>
      <c r="C1817" t="s">
        <v>60</v>
      </c>
      <c r="D1817" s="24">
        <v>44896</v>
      </c>
      <c r="E1817">
        <v>270.8</v>
      </c>
    </row>
    <row r="1818" spans="1:5" x14ac:dyDescent="0.35">
      <c r="A1818" s="6">
        <v>44729</v>
      </c>
      <c r="B1818" t="s">
        <v>43</v>
      </c>
      <c r="C1818" t="s">
        <v>60</v>
      </c>
      <c r="D1818" s="24">
        <v>44986</v>
      </c>
      <c r="E1818">
        <v>260</v>
      </c>
    </row>
    <row r="1819" spans="1:5" x14ac:dyDescent="0.35">
      <c r="A1819" s="6">
        <v>44729</v>
      </c>
      <c r="B1819" t="s">
        <v>43</v>
      </c>
      <c r="C1819" t="s">
        <v>60</v>
      </c>
      <c r="D1819" s="24">
        <v>45078</v>
      </c>
      <c r="E1819">
        <v>209</v>
      </c>
    </row>
    <row r="1820" spans="1:5" x14ac:dyDescent="0.35">
      <c r="A1820" s="6">
        <v>44729</v>
      </c>
      <c r="B1820" t="s">
        <v>43</v>
      </c>
      <c r="C1820" t="s">
        <v>60</v>
      </c>
      <c r="D1820" s="24">
        <v>45170</v>
      </c>
      <c r="E1820">
        <v>198.7</v>
      </c>
    </row>
    <row r="1821" spans="1:5" x14ac:dyDescent="0.35">
      <c r="A1821" s="6">
        <v>44729</v>
      </c>
      <c r="B1821" t="s">
        <v>43</v>
      </c>
      <c r="C1821" t="s">
        <v>60</v>
      </c>
      <c r="D1821" s="24">
        <v>45261</v>
      </c>
      <c r="E1821">
        <v>143.51</v>
      </c>
    </row>
    <row r="1822" spans="1:5" x14ac:dyDescent="0.35">
      <c r="A1822" s="6">
        <v>44732</v>
      </c>
      <c r="B1822" t="s">
        <v>43</v>
      </c>
      <c r="C1822" t="s">
        <v>60</v>
      </c>
      <c r="D1822" s="24">
        <v>44713</v>
      </c>
      <c r="E1822">
        <v>330</v>
      </c>
    </row>
    <row r="1823" spans="1:5" x14ac:dyDescent="0.35">
      <c r="A1823" s="6">
        <v>44732</v>
      </c>
      <c r="B1823" t="s">
        <v>43</v>
      </c>
      <c r="C1823" t="s">
        <v>60</v>
      </c>
      <c r="D1823" s="24">
        <v>44805</v>
      </c>
      <c r="E1823">
        <v>335</v>
      </c>
    </row>
    <row r="1824" spans="1:5" x14ac:dyDescent="0.35">
      <c r="A1824" s="6">
        <v>44732</v>
      </c>
      <c r="B1824" t="s">
        <v>43</v>
      </c>
      <c r="C1824" t="s">
        <v>60</v>
      </c>
      <c r="D1824" s="24">
        <v>44896</v>
      </c>
      <c r="E1824">
        <v>270.8</v>
      </c>
    </row>
    <row r="1825" spans="1:5" x14ac:dyDescent="0.35">
      <c r="A1825" s="6">
        <v>44732</v>
      </c>
      <c r="B1825" t="s">
        <v>43</v>
      </c>
      <c r="C1825" t="s">
        <v>60</v>
      </c>
      <c r="D1825" s="24">
        <v>44986</v>
      </c>
      <c r="E1825">
        <v>263.5</v>
      </c>
    </row>
    <row r="1826" spans="1:5" x14ac:dyDescent="0.35">
      <c r="A1826" s="6">
        <v>44732</v>
      </c>
      <c r="B1826" t="s">
        <v>43</v>
      </c>
      <c r="C1826" t="s">
        <v>60</v>
      </c>
      <c r="D1826" s="24">
        <v>45078</v>
      </c>
      <c r="E1826">
        <v>209</v>
      </c>
    </row>
    <row r="1827" spans="1:5" x14ac:dyDescent="0.35">
      <c r="A1827" s="6">
        <v>44732</v>
      </c>
      <c r="B1827" t="s">
        <v>43</v>
      </c>
      <c r="C1827" t="s">
        <v>60</v>
      </c>
      <c r="D1827" s="24">
        <v>45170</v>
      </c>
      <c r="E1827">
        <v>198.7</v>
      </c>
    </row>
    <row r="1828" spans="1:5" x14ac:dyDescent="0.35">
      <c r="A1828" s="6">
        <v>44732</v>
      </c>
      <c r="B1828" t="s">
        <v>43</v>
      </c>
      <c r="C1828" t="s">
        <v>60</v>
      </c>
      <c r="D1828" s="24">
        <v>45261</v>
      </c>
      <c r="E1828">
        <v>143.51</v>
      </c>
    </row>
    <row r="1829" spans="1:5" x14ac:dyDescent="0.35">
      <c r="A1829" s="6">
        <v>44733</v>
      </c>
      <c r="B1829" t="s">
        <v>43</v>
      </c>
      <c r="C1829" t="s">
        <v>60</v>
      </c>
      <c r="D1829" s="24">
        <v>44713</v>
      </c>
      <c r="E1829">
        <v>329</v>
      </c>
    </row>
    <row r="1830" spans="1:5" x14ac:dyDescent="0.35">
      <c r="A1830" s="6">
        <v>44733</v>
      </c>
      <c r="B1830" t="s">
        <v>43</v>
      </c>
      <c r="C1830" t="s">
        <v>60</v>
      </c>
      <c r="D1830" s="24">
        <v>44805</v>
      </c>
      <c r="E1830">
        <v>325</v>
      </c>
    </row>
    <row r="1831" spans="1:5" x14ac:dyDescent="0.35">
      <c r="A1831" s="6">
        <v>44733</v>
      </c>
      <c r="B1831" t="s">
        <v>43</v>
      </c>
      <c r="C1831" t="s">
        <v>60</v>
      </c>
      <c r="D1831" s="24">
        <v>44896</v>
      </c>
      <c r="E1831">
        <v>262</v>
      </c>
    </row>
    <row r="1832" spans="1:5" x14ac:dyDescent="0.35">
      <c r="A1832" s="6">
        <v>44733</v>
      </c>
      <c r="B1832" t="s">
        <v>43</v>
      </c>
      <c r="C1832" t="s">
        <v>60</v>
      </c>
      <c r="D1832" s="24">
        <v>44986</v>
      </c>
      <c r="E1832">
        <v>254.99</v>
      </c>
    </row>
    <row r="1833" spans="1:5" x14ac:dyDescent="0.35">
      <c r="A1833" s="6">
        <v>44733</v>
      </c>
      <c r="B1833" t="s">
        <v>43</v>
      </c>
      <c r="C1833" t="s">
        <v>60</v>
      </c>
      <c r="D1833" s="24">
        <v>45078</v>
      </c>
      <c r="E1833">
        <v>203.25</v>
      </c>
    </row>
    <row r="1834" spans="1:5" x14ac:dyDescent="0.35">
      <c r="A1834" s="6">
        <v>44733</v>
      </c>
      <c r="B1834" t="s">
        <v>43</v>
      </c>
      <c r="C1834" t="s">
        <v>60</v>
      </c>
      <c r="D1834" s="24">
        <v>45170</v>
      </c>
      <c r="E1834">
        <v>193</v>
      </c>
    </row>
    <row r="1835" spans="1:5" x14ac:dyDescent="0.35">
      <c r="A1835" s="6">
        <v>44733</v>
      </c>
      <c r="B1835" t="s">
        <v>43</v>
      </c>
      <c r="C1835" t="s">
        <v>60</v>
      </c>
      <c r="D1835" s="24">
        <v>45261</v>
      </c>
      <c r="E1835">
        <v>139.25</v>
      </c>
    </row>
    <row r="1836" spans="1:5" x14ac:dyDescent="0.35">
      <c r="A1836" s="6">
        <v>44734</v>
      </c>
      <c r="B1836" t="s">
        <v>43</v>
      </c>
      <c r="C1836" t="s">
        <v>60</v>
      </c>
      <c r="D1836" s="24">
        <v>44713</v>
      </c>
      <c r="E1836">
        <v>330.25</v>
      </c>
    </row>
    <row r="1837" spans="1:5" x14ac:dyDescent="0.35">
      <c r="A1837" s="6">
        <v>44734</v>
      </c>
      <c r="B1837" t="s">
        <v>43</v>
      </c>
      <c r="C1837" t="s">
        <v>60</v>
      </c>
      <c r="D1837" s="24">
        <v>44805</v>
      </c>
      <c r="E1837">
        <v>332</v>
      </c>
    </row>
    <row r="1838" spans="1:5" x14ac:dyDescent="0.35">
      <c r="A1838" s="6">
        <v>44734</v>
      </c>
      <c r="B1838" t="s">
        <v>43</v>
      </c>
      <c r="C1838" t="s">
        <v>60</v>
      </c>
      <c r="D1838" s="24">
        <v>44896</v>
      </c>
      <c r="E1838">
        <v>265</v>
      </c>
    </row>
    <row r="1839" spans="1:5" x14ac:dyDescent="0.35">
      <c r="A1839" s="6">
        <v>44734</v>
      </c>
      <c r="B1839" t="s">
        <v>43</v>
      </c>
      <c r="C1839" t="s">
        <v>60</v>
      </c>
      <c r="D1839" s="24">
        <v>44986</v>
      </c>
      <c r="E1839">
        <v>257</v>
      </c>
    </row>
    <row r="1840" spans="1:5" x14ac:dyDescent="0.35">
      <c r="A1840" s="6">
        <v>44734</v>
      </c>
      <c r="B1840" t="s">
        <v>43</v>
      </c>
      <c r="C1840" t="s">
        <v>60</v>
      </c>
      <c r="D1840" s="24">
        <v>45078</v>
      </c>
      <c r="E1840">
        <v>205.08</v>
      </c>
    </row>
    <row r="1841" spans="1:5" x14ac:dyDescent="0.35">
      <c r="A1841" s="6">
        <v>44734</v>
      </c>
      <c r="B1841" t="s">
        <v>43</v>
      </c>
      <c r="C1841" t="s">
        <v>60</v>
      </c>
      <c r="D1841" s="24">
        <v>45170</v>
      </c>
      <c r="E1841">
        <v>191</v>
      </c>
    </row>
    <row r="1842" spans="1:5" x14ac:dyDescent="0.35">
      <c r="A1842" s="6">
        <v>44734</v>
      </c>
      <c r="B1842" t="s">
        <v>43</v>
      </c>
      <c r="C1842" t="s">
        <v>60</v>
      </c>
      <c r="D1842" s="24">
        <v>45261</v>
      </c>
      <c r="E1842">
        <v>141.08000000000001</v>
      </c>
    </row>
    <row r="1843" spans="1:5" x14ac:dyDescent="0.35">
      <c r="A1843" s="6">
        <v>44735</v>
      </c>
      <c r="B1843" t="s">
        <v>43</v>
      </c>
      <c r="C1843" t="s">
        <v>60</v>
      </c>
      <c r="D1843" s="24">
        <v>44713</v>
      </c>
      <c r="E1843">
        <v>330</v>
      </c>
    </row>
    <row r="1844" spans="1:5" x14ac:dyDescent="0.35">
      <c r="A1844" s="6">
        <v>44735</v>
      </c>
      <c r="B1844" t="s">
        <v>43</v>
      </c>
      <c r="C1844" t="s">
        <v>60</v>
      </c>
      <c r="D1844" s="24">
        <v>44805</v>
      </c>
      <c r="E1844">
        <v>338</v>
      </c>
    </row>
    <row r="1845" spans="1:5" x14ac:dyDescent="0.35">
      <c r="A1845" s="6">
        <v>44735</v>
      </c>
      <c r="B1845" t="s">
        <v>43</v>
      </c>
      <c r="C1845" t="s">
        <v>60</v>
      </c>
      <c r="D1845" s="24">
        <v>44896</v>
      </c>
      <c r="E1845">
        <v>266</v>
      </c>
    </row>
    <row r="1846" spans="1:5" x14ac:dyDescent="0.35">
      <c r="A1846" s="6">
        <v>44735</v>
      </c>
      <c r="B1846" t="s">
        <v>43</v>
      </c>
      <c r="C1846" t="s">
        <v>60</v>
      </c>
      <c r="D1846" s="24">
        <v>44986</v>
      </c>
      <c r="E1846">
        <v>260</v>
      </c>
    </row>
    <row r="1847" spans="1:5" x14ac:dyDescent="0.35">
      <c r="A1847" s="6">
        <v>44735</v>
      </c>
      <c r="B1847" t="s">
        <v>43</v>
      </c>
      <c r="C1847" t="s">
        <v>60</v>
      </c>
      <c r="D1847" s="24">
        <v>45078</v>
      </c>
      <c r="E1847">
        <v>207</v>
      </c>
    </row>
    <row r="1848" spans="1:5" x14ac:dyDescent="0.35">
      <c r="A1848" s="6">
        <v>44735</v>
      </c>
      <c r="B1848" t="s">
        <v>43</v>
      </c>
      <c r="C1848" t="s">
        <v>60</v>
      </c>
      <c r="D1848" s="24">
        <v>45170</v>
      </c>
      <c r="E1848">
        <v>192.5</v>
      </c>
    </row>
    <row r="1849" spans="1:5" x14ac:dyDescent="0.35">
      <c r="A1849" s="6">
        <v>44735</v>
      </c>
      <c r="B1849" t="s">
        <v>43</v>
      </c>
      <c r="C1849" t="s">
        <v>60</v>
      </c>
      <c r="D1849" s="24">
        <v>45261</v>
      </c>
      <c r="E1849">
        <v>141.75</v>
      </c>
    </row>
    <row r="1850" spans="1:5" x14ac:dyDescent="0.35">
      <c r="A1850" s="6">
        <v>44736</v>
      </c>
      <c r="B1850" t="s">
        <v>43</v>
      </c>
      <c r="C1850" t="s">
        <v>60</v>
      </c>
      <c r="D1850" s="24">
        <v>44713</v>
      </c>
      <c r="E1850">
        <v>328.95</v>
      </c>
    </row>
    <row r="1851" spans="1:5" x14ac:dyDescent="0.35">
      <c r="A1851" s="6">
        <v>44736</v>
      </c>
      <c r="B1851" t="s">
        <v>43</v>
      </c>
      <c r="C1851" t="s">
        <v>60</v>
      </c>
      <c r="D1851" s="24">
        <v>44805</v>
      </c>
      <c r="E1851">
        <v>330</v>
      </c>
    </row>
    <row r="1852" spans="1:5" x14ac:dyDescent="0.35">
      <c r="A1852" s="6">
        <v>44736</v>
      </c>
      <c r="B1852" t="s">
        <v>43</v>
      </c>
      <c r="C1852" t="s">
        <v>60</v>
      </c>
      <c r="D1852" s="24">
        <v>44896</v>
      </c>
      <c r="E1852">
        <v>260</v>
      </c>
    </row>
    <row r="1853" spans="1:5" x14ac:dyDescent="0.35">
      <c r="A1853" s="6">
        <v>44736</v>
      </c>
      <c r="B1853" t="s">
        <v>43</v>
      </c>
      <c r="C1853" t="s">
        <v>60</v>
      </c>
      <c r="D1853" s="24">
        <v>44986</v>
      </c>
      <c r="E1853">
        <v>253.44</v>
      </c>
    </row>
    <row r="1854" spans="1:5" x14ac:dyDescent="0.35">
      <c r="A1854" s="6">
        <v>44736</v>
      </c>
      <c r="B1854" t="s">
        <v>43</v>
      </c>
      <c r="C1854" t="s">
        <v>60</v>
      </c>
      <c r="D1854" s="24">
        <v>45078</v>
      </c>
      <c r="E1854">
        <v>202.45</v>
      </c>
    </row>
    <row r="1855" spans="1:5" x14ac:dyDescent="0.35">
      <c r="A1855" s="6">
        <v>44736</v>
      </c>
      <c r="B1855" t="s">
        <v>43</v>
      </c>
      <c r="C1855" t="s">
        <v>60</v>
      </c>
      <c r="D1855" s="24">
        <v>45170</v>
      </c>
      <c r="E1855">
        <v>189.96</v>
      </c>
    </row>
    <row r="1856" spans="1:5" x14ac:dyDescent="0.35">
      <c r="A1856" s="6">
        <v>44736</v>
      </c>
      <c r="B1856" t="s">
        <v>43</v>
      </c>
      <c r="C1856" t="s">
        <v>60</v>
      </c>
      <c r="D1856" s="24">
        <v>45261</v>
      </c>
      <c r="E1856">
        <v>139.47</v>
      </c>
    </row>
    <row r="1857" spans="1:5" x14ac:dyDescent="0.35">
      <c r="A1857" s="6">
        <v>44739</v>
      </c>
      <c r="B1857" t="s">
        <v>43</v>
      </c>
      <c r="C1857" t="s">
        <v>60</v>
      </c>
      <c r="D1857" s="24">
        <v>44713</v>
      </c>
      <c r="E1857">
        <v>325</v>
      </c>
    </row>
    <row r="1858" spans="1:5" x14ac:dyDescent="0.35">
      <c r="A1858" s="6">
        <v>44739</v>
      </c>
      <c r="B1858" t="s">
        <v>43</v>
      </c>
      <c r="C1858" t="s">
        <v>60</v>
      </c>
      <c r="D1858" s="24">
        <v>44805</v>
      </c>
      <c r="E1858">
        <v>313</v>
      </c>
    </row>
    <row r="1859" spans="1:5" x14ac:dyDescent="0.35">
      <c r="A1859" s="6">
        <v>44739</v>
      </c>
      <c r="B1859" t="s">
        <v>43</v>
      </c>
      <c r="C1859" t="s">
        <v>60</v>
      </c>
      <c r="D1859" s="24">
        <v>44896</v>
      </c>
      <c r="E1859">
        <v>245</v>
      </c>
    </row>
    <row r="1860" spans="1:5" x14ac:dyDescent="0.35">
      <c r="A1860" s="6">
        <v>44739</v>
      </c>
      <c r="B1860" t="s">
        <v>43</v>
      </c>
      <c r="C1860" t="s">
        <v>60</v>
      </c>
      <c r="D1860" s="24">
        <v>44986</v>
      </c>
      <c r="E1860">
        <v>248</v>
      </c>
    </row>
    <row r="1861" spans="1:5" x14ac:dyDescent="0.35">
      <c r="A1861" s="6">
        <v>44739</v>
      </c>
      <c r="B1861" t="s">
        <v>43</v>
      </c>
      <c r="C1861" t="s">
        <v>60</v>
      </c>
      <c r="D1861" s="24">
        <v>45078</v>
      </c>
      <c r="E1861">
        <v>194</v>
      </c>
    </row>
    <row r="1862" spans="1:5" x14ac:dyDescent="0.35">
      <c r="A1862" s="6">
        <v>44739</v>
      </c>
      <c r="B1862" t="s">
        <v>43</v>
      </c>
      <c r="C1862" t="s">
        <v>60</v>
      </c>
      <c r="D1862" s="24">
        <v>45170</v>
      </c>
      <c r="E1862">
        <v>183.75</v>
      </c>
    </row>
    <row r="1863" spans="1:5" x14ac:dyDescent="0.35">
      <c r="A1863" s="6">
        <v>44739</v>
      </c>
      <c r="B1863" t="s">
        <v>43</v>
      </c>
      <c r="C1863" t="s">
        <v>60</v>
      </c>
      <c r="D1863" s="24">
        <v>45261</v>
      </c>
      <c r="E1863">
        <v>135</v>
      </c>
    </row>
    <row r="1864" spans="1:5" x14ac:dyDescent="0.35">
      <c r="A1864" s="6">
        <v>44740</v>
      </c>
      <c r="B1864" t="s">
        <v>43</v>
      </c>
      <c r="C1864" t="s">
        <v>60</v>
      </c>
      <c r="D1864" s="24">
        <v>44713</v>
      </c>
      <c r="E1864">
        <v>323.5</v>
      </c>
    </row>
    <row r="1865" spans="1:5" x14ac:dyDescent="0.35">
      <c r="A1865" s="6">
        <v>44740</v>
      </c>
      <c r="B1865" t="s">
        <v>43</v>
      </c>
      <c r="C1865" t="s">
        <v>60</v>
      </c>
      <c r="D1865" s="24">
        <v>44805</v>
      </c>
      <c r="E1865">
        <v>313.25</v>
      </c>
    </row>
    <row r="1866" spans="1:5" x14ac:dyDescent="0.35">
      <c r="A1866" s="6">
        <v>44740</v>
      </c>
      <c r="B1866" t="s">
        <v>43</v>
      </c>
      <c r="C1866" t="s">
        <v>60</v>
      </c>
      <c r="D1866" s="24">
        <v>44896</v>
      </c>
      <c r="E1866">
        <v>247</v>
      </c>
    </row>
    <row r="1867" spans="1:5" x14ac:dyDescent="0.35">
      <c r="A1867" s="6">
        <v>44740</v>
      </c>
      <c r="B1867" t="s">
        <v>43</v>
      </c>
      <c r="C1867" t="s">
        <v>60</v>
      </c>
      <c r="D1867" s="24">
        <v>44986</v>
      </c>
      <c r="E1867">
        <v>249.43</v>
      </c>
    </row>
    <row r="1868" spans="1:5" x14ac:dyDescent="0.35">
      <c r="A1868" s="6">
        <v>44740</v>
      </c>
      <c r="B1868" t="s">
        <v>43</v>
      </c>
      <c r="C1868" t="s">
        <v>60</v>
      </c>
      <c r="D1868" s="24">
        <v>45078</v>
      </c>
      <c r="E1868">
        <v>194</v>
      </c>
    </row>
    <row r="1869" spans="1:5" x14ac:dyDescent="0.35">
      <c r="A1869" s="6">
        <v>44740</v>
      </c>
      <c r="B1869" t="s">
        <v>43</v>
      </c>
      <c r="C1869" t="s">
        <v>60</v>
      </c>
      <c r="D1869" s="24">
        <v>45170</v>
      </c>
      <c r="E1869">
        <v>183</v>
      </c>
    </row>
    <row r="1870" spans="1:5" x14ac:dyDescent="0.35">
      <c r="A1870" s="6">
        <v>44740</v>
      </c>
      <c r="B1870" t="s">
        <v>43</v>
      </c>
      <c r="C1870" t="s">
        <v>60</v>
      </c>
      <c r="D1870" s="24">
        <v>45261</v>
      </c>
      <c r="E1870">
        <v>135</v>
      </c>
    </row>
    <row r="1871" spans="1:5" x14ac:dyDescent="0.35">
      <c r="A1871" s="6">
        <v>44741</v>
      </c>
      <c r="B1871" t="s">
        <v>43</v>
      </c>
      <c r="C1871" t="s">
        <v>60</v>
      </c>
      <c r="D1871" s="24">
        <v>44713</v>
      </c>
      <c r="E1871">
        <v>323.5</v>
      </c>
    </row>
    <row r="1872" spans="1:5" x14ac:dyDescent="0.35">
      <c r="A1872" s="6">
        <v>44741</v>
      </c>
      <c r="B1872" t="s">
        <v>43</v>
      </c>
      <c r="C1872" t="s">
        <v>60</v>
      </c>
      <c r="D1872" s="24">
        <v>44805</v>
      </c>
      <c r="E1872">
        <v>324</v>
      </c>
    </row>
    <row r="1873" spans="1:5" x14ac:dyDescent="0.35">
      <c r="A1873" s="6">
        <v>44741</v>
      </c>
      <c r="B1873" t="s">
        <v>43</v>
      </c>
      <c r="C1873" t="s">
        <v>60</v>
      </c>
      <c r="D1873" s="24">
        <v>44896</v>
      </c>
      <c r="E1873">
        <v>255</v>
      </c>
    </row>
    <row r="1874" spans="1:5" x14ac:dyDescent="0.35">
      <c r="A1874" s="6">
        <v>44741</v>
      </c>
      <c r="B1874" t="s">
        <v>43</v>
      </c>
      <c r="C1874" t="s">
        <v>60</v>
      </c>
      <c r="D1874" s="24">
        <v>44986</v>
      </c>
      <c r="E1874">
        <v>252</v>
      </c>
    </row>
    <row r="1875" spans="1:5" x14ac:dyDescent="0.35">
      <c r="A1875" s="6">
        <v>44741</v>
      </c>
      <c r="B1875" t="s">
        <v>43</v>
      </c>
      <c r="C1875" t="s">
        <v>60</v>
      </c>
      <c r="D1875" s="24">
        <v>45078</v>
      </c>
      <c r="E1875">
        <v>200</v>
      </c>
    </row>
    <row r="1876" spans="1:5" x14ac:dyDescent="0.35">
      <c r="A1876" s="6">
        <v>44741</v>
      </c>
      <c r="B1876" t="s">
        <v>43</v>
      </c>
      <c r="C1876" t="s">
        <v>60</v>
      </c>
      <c r="D1876" s="24">
        <v>45170</v>
      </c>
      <c r="E1876">
        <v>184</v>
      </c>
    </row>
    <row r="1877" spans="1:5" x14ac:dyDescent="0.35">
      <c r="A1877" s="6">
        <v>44741</v>
      </c>
      <c r="B1877" t="s">
        <v>43</v>
      </c>
      <c r="C1877" t="s">
        <v>60</v>
      </c>
      <c r="D1877" s="24">
        <v>45261</v>
      </c>
      <c r="E1877">
        <v>136</v>
      </c>
    </row>
    <row r="1878" spans="1:5" x14ac:dyDescent="0.35">
      <c r="A1878" s="6">
        <v>44742</v>
      </c>
      <c r="B1878" t="s">
        <v>43</v>
      </c>
      <c r="C1878" t="s">
        <v>60</v>
      </c>
      <c r="D1878" s="24">
        <v>44805</v>
      </c>
      <c r="E1878">
        <v>330</v>
      </c>
    </row>
    <row r="1879" spans="1:5" x14ac:dyDescent="0.35">
      <c r="A1879" s="6">
        <v>44742</v>
      </c>
      <c r="B1879" t="s">
        <v>43</v>
      </c>
      <c r="C1879" t="s">
        <v>60</v>
      </c>
      <c r="D1879" s="24">
        <v>44896</v>
      </c>
      <c r="E1879">
        <v>256</v>
      </c>
    </row>
    <row r="1880" spans="1:5" x14ac:dyDescent="0.35">
      <c r="A1880" s="6">
        <v>44742</v>
      </c>
      <c r="B1880" t="s">
        <v>43</v>
      </c>
      <c r="C1880" t="s">
        <v>60</v>
      </c>
      <c r="D1880" s="24">
        <v>44986</v>
      </c>
      <c r="E1880">
        <v>254.95</v>
      </c>
    </row>
    <row r="1881" spans="1:5" x14ac:dyDescent="0.35">
      <c r="A1881" s="6">
        <v>44742</v>
      </c>
      <c r="B1881" t="s">
        <v>43</v>
      </c>
      <c r="C1881" t="s">
        <v>60</v>
      </c>
      <c r="D1881" s="24">
        <v>45078</v>
      </c>
      <c r="E1881">
        <v>203</v>
      </c>
    </row>
    <row r="1882" spans="1:5" x14ac:dyDescent="0.35">
      <c r="A1882" s="6">
        <v>44742</v>
      </c>
      <c r="B1882" t="s">
        <v>43</v>
      </c>
      <c r="C1882" t="s">
        <v>60</v>
      </c>
      <c r="D1882" s="24">
        <v>45170</v>
      </c>
      <c r="E1882">
        <v>186.24</v>
      </c>
    </row>
    <row r="1883" spans="1:5" x14ac:dyDescent="0.35">
      <c r="A1883" s="6">
        <v>44742</v>
      </c>
      <c r="B1883" t="s">
        <v>43</v>
      </c>
      <c r="C1883" t="s">
        <v>60</v>
      </c>
      <c r="D1883" s="24">
        <v>45261</v>
      </c>
      <c r="E1883">
        <v>136.5</v>
      </c>
    </row>
    <row r="1884" spans="1:5" x14ac:dyDescent="0.35">
      <c r="A1884" s="6">
        <v>44743</v>
      </c>
      <c r="B1884" t="s">
        <v>43</v>
      </c>
      <c r="C1884" t="s">
        <v>60</v>
      </c>
      <c r="D1884" s="24">
        <v>44805</v>
      </c>
      <c r="E1884">
        <v>323</v>
      </c>
    </row>
    <row r="1885" spans="1:5" x14ac:dyDescent="0.35">
      <c r="A1885" s="6">
        <v>44743</v>
      </c>
      <c r="B1885" t="s">
        <v>43</v>
      </c>
      <c r="C1885" t="s">
        <v>60</v>
      </c>
      <c r="D1885" s="24">
        <v>44896</v>
      </c>
      <c r="E1885">
        <v>250</v>
      </c>
    </row>
    <row r="1886" spans="1:5" x14ac:dyDescent="0.35">
      <c r="A1886" s="6">
        <v>44743</v>
      </c>
      <c r="B1886" t="s">
        <v>43</v>
      </c>
      <c r="C1886" t="s">
        <v>60</v>
      </c>
      <c r="D1886" s="24">
        <v>44986</v>
      </c>
      <c r="E1886">
        <v>247</v>
      </c>
    </row>
    <row r="1887" spans="1:5" x14ac:dyDescent="0.35">
      <c r="A1887" s="6">
        <v>44743</v>
      </c>
      <c r="B1887" t="s">
        <v>43</v>
      </c>
      <c r="C1887" t="s">
        <v>60</v>
      </c>
      <c r="D1887" s="24">
        <v>45078</v>
      </c>
      <c r="E1887">
        <v>200</v>
      </c>
    </row>
    <row r="1888" spans="1:5" x14ac:dyDescent="0.35">
      <c r="A1888" s="6">
        <v>44743</v>
      </c>
      <c r="B1888" t="s">
        <v>43</v>
      </c>
      <c r="C1888" t="s">
        <v>60</v>
      </c>
      <c r="D1888" s="24">
        <v>45170</v>
      </c>
      <c r="E1888">
        <v>184.4</v>
      </c>
    </row>
    <row r="1889" spans="1:5" x14ac:dyDescent="0.35">
      <c r="A1889" s="6">
        <v>44743</v>
      </c>
      <c r="B1889" t="s">
        <v>43</v>
      </c>
      <c r="C1889" t="s">
        <v>60</v>
      </c>
      <c r="D1889" s="24">
        <v>45261</v>
      </c>
      <c r="E1889">
        <v>136.5</v>
      </c>
    </row>
    <row r="1890" spans="1:5" x14ac:dyDescent="0.35">
      <c r="A1890" s="6">
        <v>44746</v>
      </c>
      <c r="B1890" t="s">
        <v>43</v>
      </c>
      <c r="C1890" t="s">
        <v>60</v>
      </c>
      <c r="D1890" s="24">
        <v>44805</v>
      </c>
      <c r="E1890">
        <v>333</v>
      </c>
    </row>
    <row r="1891" spans="1:5" x14ac:dyDescent="0.35">
      <c r="A1891" s="6">
        <v>44746</v>
      </c>
      <c r="B1891" t="s">
        <v>43</v>
      </c>
      <c r="C1891" t="s">
        <v>60</v>
      </c>
      <c r="D1891" s="24">
        <v>44896</v>
      </c>
      <c r="E1891">
        <v>260</v>
      </c>
    </row>
    <row r="1892" spans="1:5" x14ac:dyDescent="0.35">
      <c r="A1892" s="6">
        <v>44746</v>
      </c>
      <c r="B1892" t="s">
        <v>43</v>
      </c>
      <c r="C1892" t="s">
        <v>60</v>
      </c>
      <c r="D1892" s="24">
        <v>44986</v>
      </c>
      <c r="E1892">
        <v>255</v>
      </c>
    </row>
    <row r="1893" spans="1:5" x14ac:dyDescent="0.35">
      <c r="A1893" s="6">
        <v>44746</v>
      </c>
      <c r="B1893" t="s">
        <v>43</v>
      </c>
      <c r="C1893" t="s">
        <v>60</v>
      </c>
      <c r="D1893" s="24">
        <v>45078</v>
      </c>
      <c r="E1893">
        <v>205</v>
      </c>
    </row>
    <row r="1894" spans="1:5" x14ac:dyDescent="0.35">
      <c r="A1894" s="6">
        <v>44746</v>
      </c>
      <c r="B1894" t="s">
        <v>43</v>
      </c>
      <c r="C1894" t="s">
        <v>60</v>
      </c>
      <c r="D1894" s="24">
        <v>45170</v>
      </c>
      <c r="E1894">
        <v>187</v>
      </c>
    </row>
    <row r="1895" spans="1:5" x14ac:dyDescent="0.35">
      <c r="A1895" s="6">
        <v>44746</v>
      </c>
      <c r="B1895" t="s">
        <v>43</v>
      </c>
      <c r="C1895" t="s">
        <v>60</v>
      </c>
      <c r="D1895" s="24">
        <v>45261</v>
      </c>
      <c r="E1895">
        <v>138.25</v>
      </c>
    </row>
    <row r="1896" spans="1:5" x14ac:dyDescent="0.35">
      <c r="A1896" s="6">
        <v>44747</v>
      </c>
      <c r="B1896" t="s">
        <v>43</v>
      </c>
      <c r="C1896" t="s">
        <v>60</v>
      </c>
      <c r="D1896" s="24">
        <v>44805</v>
      </c>
      <c r="E1896">
        <v>328</v>
      </c>
    </row>
    <row r="1897" spans="1:5" x14ac:dyDescent="0.35">
      <c r="A1897" s="6">
        <v>44747</v>
      </c>
      <c r="B1897" t="s">
        <v>43</v>
      </c>
      <c r="C1897" t="s">
        <v>60</v>
      </c>
      <c r="D1897" s="24">
        <v>44896</v>
      </c>
      <c r="E1897">
        <v>253</v>
      </c>
    </row>
    <row r="1898" spans="1:5" x14ac:dyDescent="0.35">
      <c r="A1898" s="6">
        <v>44747</v>
      </c>
      <c r="B1898" t="s">
        <v>43</v>
      </c>
      <c r="C1898" t="s">
        <v>60</v>
      </c>
      <c r="D1898" s="24">
        <v>44986</v>
      </c>
      <c r="E1898">
        <v>252.44</v>
      </c>
    </row>
    <row r="1899" spans="1:5" x14ac:dyDescent="0.35">
      <c r="A1899" s="6">
        <v>44747</v>
      </c>
      <c r="B1899" t="s">
        <v>43</v>
      </c>
      <c r="C1899" t="s">
        <v>60</v>
      </c>
      <c r="D1899" s="24">
        <v>45078</v>
      </c>
      <c r="E1899">
        <v>203</v>
      </c>
    </row>
    <row r="1900" spans="1:5" x14ac:dyDescent="0.35">
      <c r="A1900" s="6">
        <v>44747</v>
      </c>
      <c r="B1900" t="s">
        <v>43</v>
      </c>
      <c r="C1900" t="s">
        <v>60</v>
      </c>
      <c r="D1900" s="24">
        <v>45170</v>
      </c>
      <c r="E1900">
        <v>185.12</v>
      </c>
    </row>
    <row r="1901" spans="1:5" x14ac:dyDescent="0.35">
      <c r="A1901" s="6">
        <v>44747</v>
      </c>
      <c r="B1901" t="s">
        <v>43</v>
      </c>
      <c r="C1901" t="s">
        <v>60</v>
      </c>
      <c r="D1901" s="24">
        <v>45261</v>
      </c>
      <c r="E1901">
        <v>136.87</v>
      </c>
    </row>
    <row r="1902" spans="1:5" x14ac:dyDescent="0.35">
      <c r="A1902" s="6">
        <v>44748</v>
      </c>
      <c r="B1902" t="s">
        <v>43</v>
      </c>
      <c r="C1902" t="s">
        <v>60</v>
      </c>
      <c r="D1902" s="24">
        <v>44805</v>
      </c>
      <c r="E1902">
        <v>319</v>
      </c>
    </row>
    <row r="1903" spans="1:5" x14ac:dyDescent="0.35">
      <c r="A1903" s="6">
        <v>44748</v>
      </c>
      <c r="B1903" t="s">
        <v>43</v>
      </c>
      <c r="C1903" t="s">
        <v>60</v>
      </c>
      <c r="D1903" s="24">
        <v>44896</v>
      </c>
      <c r="E1903">
        <v>251.5</v>
      </c>
    </row>
    <row r="1904" spans="1:5" x14ac:dyDescent="0.35">
      <c r="A1904" s="6">
        <v>44748</v>
      </c>
      <c r="B1904" t="s">
        <v>43</v>
      </c>
      <c r="C1904" t="s">
        <v>60</v>
      </c>
      <c r="D1904" s="24">
        <v>44986</v>
      </c>
      <c r="E1904">
        <v>249.17</v>
      </c>
    </row>
    <row r="1905" spans="1:5" x14ac:dyDescent="0.35">
      <c r="A1905" s="6">
        <v>44748</v>
      </c>
      <c r="B1905" t="s">
        <v>43</v>
      </c>
      <c r="C1905" t="s">
        <v>60</v>
      </c>
      <c r="D1905" s="24">
        <v>45078</v>
      </c>
      <c r="E1905">
        <v>201</v>
      </c>
    </row>
    <row r="1906" spans="1:5" x14ac:dyDescent="0.35">
      <c r="A1906" s="6">
        <v>44748</v>
      </c>
      <c r="B1906" t="s">
        <v>43</v>
      </c>
      <c r="C1906" t="s">
        <v>60</v>
      </c>
      <c r="D1906" s="24">
        <v>45170</v>
      </c>
      <c r="E1906">
        <v>182.72</v>
      </c>
    </row>
    <row r="1907" spans="1:5" x14ac:dyDescent="0.35">
      <c r="A1907" s="6">
        <v>44748</v>
      </c>
      <c r="B1907" t="s">
        <v>43</v>
      </c>
      <c r="C1907" t="s">
        <v>60</v>
      </c>
      <c r="D1907" s="24">
        <v>45261</v>
      </c>
      <c r="E1907">
        <v>135.09</v>
      </c>
    </row>
    <row r="1908" spans="1:5" x14ac:dyDescent="0.35">
      <c r="A1908" s="6">
        <v>44749</v>
      </c>
      <c r="B1908" t="s">
        <v>43</v>
      </c>
      <c r="C1908" t="s">
        <v>60</v>
      </c>
      <c r="D1908" s="24">
        <v>44805</v>
      </c>
      <c r="E1908">
        <v>302</v>
      </c>
    </row>
    <row r="1909" spans="1:5" x14ac:dyDescent="0.35">
      <c r="A1909" s="6">
        <v>44749</v>
      </c>
      <c r="B1909" t="s">
        <v>43</v>
      </c>
      <c r="C1909" t="s">
        <v>60</v>
      </c>
      <c r="D1909" s="24">
        <v>44896</v>
      </c>
      <c r="E1909">
        <v>244</v>
      </c>
    </row>
    <row r="1910" spans="1:5" x14ac:dyDescent="0.35">
      <c r="A1910" s="6">
        <v>44749</v>
      </c>
      <c r="B1910" t="s">
        <v>43</v>
      </c>
      <c r="C1910" t="s">
        <v>60</v>
      </c>
      <c r="D1910" s="24">
        <v>44986</v>
      </c>
      <c r="E1910">
        <v>243</v>
      </c>
    </row>
    <row r="1911" spans="1:5" x14ac:dyDescent="0.35">
      <c r="A1911" s="6">
        <v>44749</v>
      </c>
      <c r="B1911" t="s">
        <v>43</v>
      </c>
      <c r="C1911" t="s">
        <v>60</v>
      </c>
      <c r="D1911" s="24">
        <v>45078</v>
      </c>
      <c r="E1911">
        <v>196</v>
      </c>
    </row>
    <row r="1912" spans="1:5" x14ac:dyDescent="0.35">
      <c r="A1912" s="6">
        <v>44749</v>
      </c>
      <c r="B1912" t="s">
        <v>43</v>
      </c>
      <c r="C1912" t="s">
        <v>60</v>
      </c>
      <c r="D1912" s="24">
        <v>45170</v>
      </c>
      <c r="E1912">
        <v>181.62</v>
      </c>
    </row>
    <row r="1913" spans="1:5" x14ac:dyDescent="0.35">
      <c r="A1913" s="6">
        <v>44749</v>
      </c>
      <c r="B1913" t="s">
        <v>43</v>
      </c>
      <c r="C1913" t="s">
        <v>60</v>
      </c>
      <c r="D1913" s="24">
        <v>45261</v>
      </c>
      <c r="E1913">
        <v>134.5</v>
      </c>
    </row>
    <row r="1914" spans="1:5" x14ac:dyDescent="0.35">
      <c r="A1914" s="6">
        <v>44750</v>
      </c>
      <c r="B1914" t="s">
        <v>43</v>
      </c>
      <c r="C1914" t="s">
        <v>60</v>
      </c>
      <c r="D1914" s="24">
        <v>44805</v>
      </c>
      <c r="E1914">
        <v>305</v>
      </c>
    </row>
    <row r="1915" spans="1:5" x14ac:dyDescent="0.35">
      <c r="A1915" s="6">
        <v>44750</v>
      </c>
      <c r="B1915" t="s">
        <v>43</v>
      </c>
      <c r="C1915" t="s">
        <v>60</v>
      </c>
      <c r="D1915" s="24">
        <v>44896</v>
      </c>
      <c r="E1915">
        <v>250</v>
      </c>
    </row>
    <row r="1916" spans="1:5" x14ac:dyDescent="0.35">
      <c r="A1916" s="6">
        <v>44750</v>
      </c>
      <c r="B1916" t="s">
        <v>43</v>
      </c>
      <c r="C1916" t="s">
        <v>60</v>
      </c>
      <c r="D1916" s="24">
        <v>44986</v>
      </c>
      <c r="E1916">
        <v>246</v>
      </c>
    </row>
    <row r="1917" spans="1:5" x14ac:dyDescent="0.35">
      <c r="A1917" s="6">
        <v>44750</v>
      </c>
      <c r="B1917" t="s">
        <v>43</v>
      </c>
      <c r="C1917" t="s">
        <v>60</v>
      </c>
      <c r="D1917" s="24">
        <v>45078</v>
      </c>
      <c r="E1917">
        <v>199</v>
      </c>
    </row>
    <row r="1918" spans="1:5" x14ac:dyDescent="0.35">
      <c r="A1918" s="6">
        <v>44750</v>
      </c>
      <c r="B1918" t="s">
        <v>43</v>
      </c>
      <c r="C1918" t="s">
        <v>60</v>
      </c>
      <c r="D1918" s="24">
        <v>45170</v>
      </c>
      <c r="E1918">
        <v>183.34</v>
      </c>
    </row>
    <row r="1919" spans="1:5" x14ac:dyDescent="0.35">
      <c r="A1919" s="6">
        <v>44750</v>
      </c>
      <c r="B1919" t="s">
        <v>43</v>
      </c>
      <c r="C1919" t="s">
        <v>60</v>
      </c>
      <c r="D1919" s="24">
        <v>45261</v>
      </c>
      <c r="E1919">
        <v>135.78</v>
      </c>
    </row>
    <row r="1920" spans="1:5" x14ac:dyDescent="0.35">
      <c r="A1920" s="6">
        <v>44753</v>
      </c>
      <c r="B1920" t="s">
        <v>43</v>
      </c>
      <c r="C1920" t="s">
        <v>60</v>
      </c>
      <c r="D1920" s="24">
        <v>44805</v>
      </c>
      <c r="E1920">
        <v>316</v>
      </c>
    </row>
    <row r="1921" spans="1:5" x14ac:dyDescent="0.35">
      <c r="A1921" s="6">
        <v>44753</v>
      </c>
      <c r="B1921" t="s">
        <v>43</v>
      </c>
      <c r="C1921" t="s">
        <v>60</v>
      </c>
      <c r="D1921" s="24">
        <v>44896</v>
      </c>
      <c r="E1921">
        <v>250</v>
      </c>
    </row>
    <row r="1922" spans="1:5" x14ac:dyDescent="0.35">
      <c r="A1922" s="6">
        <v>44753</v>
      </c>
      <c r="B1922" t="s">
        <v>43</v>
      </c>
      <c r="C1922" t="s">
        <v>60</v>
      </c>
      <c r="D1922" s="24">
        <v>44986</v>
      </c>
      <c r="E1922">
        <v>248</v>
      </c>
    </row>
    <row r="1923" spans="1:5" x14ac:dyDescent="0.35">
      <c r="A1923" s="6">
        <v>44753</v>
      </c>
      <c r="B1923" t="s">
        <v>43</v>
      </c>
      <c r="C1923" t="s">
        <v>60</v>
      </c>
      <c r="D1923" s="24">
        <v>45078</v>
      </c>
      <c r="E1923">
        <v>201.88</v>
      </c>
    </row>
    <row r="1924" spans="1:5" x14ac:dyDescent="0.35">
      <c r="A1924" s="6">
        <v>44753</v>
      </c>
      <c r="B1924" t="s">
        <v>43</v>
      </c>
      <c r="C1924" t="s">
        <v>60</v>
      </c>
      <c r="D1924" s="24">
        <v>45170</v>
      </c>
      <c r="E1924">
        <v>184.82</v>
      </c>
    </row>
    <row r="1925" spans="1:5" x14ac:dyDescent="0.35">
      <c r="A1925" s="6">
        <v>44753</v>
      </c>
      <c r="B1925" t="s">
        <v>43</v>
      </c>
      <c r="C1925" t="s">
        <v>60</v>
      </c>
      <c r="D1925" s="24">
        <v>45261</v>
      </c>
      <c r="E1925">
        <v>136.88</v>
      </c>
    </row>
    <row r="1926" spans="1:5" x14ac:dyDescent="0.35">
      <c r="A1926" s="6">
        <v>44754</v>
      </c>
      <c r="B1926" t="s">
        <v>43</v>
      </c>
      <c r="C1926" t="s">
        <v>60</v>
      </c>
      <c r="D1926" s="24">
        <v>44805</v>
      </c>
      <c r="E1926">
        <v>320</v>
      </c>
    </row>
    <row r="1927" spans="1:5" x14ac:dyDescent="0.35">
      <c r="A1927" s="6">
        <v>44754</v>
      </c>
      <c r="B1927" t="s">
        <v>43</v>
      </c>
      <c r="C1927" t="s">
        <v>60</v>
      </c>
      <c r="D1927" s="24">
        <v>44896</v>
      </c>
      <c r="E1927">
        <v>252.5</v>
      </c>
    </row>
    <row r="1928" spans="1:5" x14ac:dyDescent="0.35">
      <c r="A1928" s="6">
        <v>44754</v>
      </c>
      <c r="B1928" t="s">
        <v>43</v>
      </c>
      <c r="C1928" t="s">
        <v>60</v>
      </c>
      <c r="D1928" s="24">
        <v>44986</v>
      </c>
      <c r="E1928">
        <v>249</v>
      </c>
    </row>
    <row r="1929" spans="1:5" x14ac:dyDescent="0.35">
      <c r="A1929" s="6">
        <v>44754</v>
      </c>
      <c r="B1929" t="s">
        <v>43</v>
      </c>
      <c r="C1929" t="s">
        <v>60</v>
      </c>
      <c r="D1929" s="24">
        <v>45078</v>
      </c>
      <c r="E1929">
        <v>202.6</v>
      </c>
    </row>
    <row r="1930" spans="1:5" x14ac:dyDescent="0.35">
      <c r="A1930" s="6">
        <v>44754</v>
      </c>
      <c r="B1930" t="s">
        <v>43</v>
      </c>
      <c r="C1930" t="s">
        <v>60</v>
      </c>
      <c r="D1930" s="24">
        <v>45170</v>
      </c>
      <c r="E1930">
        <v>184</v>
      </c>
    </row>
    <row r="1931" spans="1:5" x14ac:dyDescent="0.35">
      <c r="A1931" s="6">
        <v>44754</v>
      </c>
      <c r="B1931" t="s">
        <v>43</v>
      </c>
      <c r="C1931" t="s">
        <v>60</v>
      </c>
      <c r="D1931" s="24">
        <v>45261</v>
      </c>
      <c r="E1931">
        <v>137.19</v>
      </c>
    </row>
    <row r="1932" spans="1:5" x14ac:dyDescent="0.35">
      <c r="A1932" s="6">
        <v>44755</v>
      </c>
      <c r="B1932" t="s">
        <v>43</v>
      </c>
      <c r="C1932" t="s">
        <v>60</v>
      </c>
      <c r="D1932" s="24">
        <v>44805</v>
      </c>
      <c r="E1932">
        <v>314</v>
      </c>
    </row>
    <row r="1933" spans="1:5" x14ac:dyDescent="0.35">
      <c r="A1933" s="6">
        <v>44755</v>
      </c>
      <c r="B1933" t="s">
        <v>43</v>
      </c>
      <c r="C1933" t="s">
        <v>60</v>
      </c>
      <c r="D1933" s="24">
        <v>44896</v>
      </c>
      <c r="E1933">
        <v>251</v>
      </c>
    </row>
    <row r="1934" spans="1:5" x14ac:dyDescent="0.35">
      <c r="A1934" s="6">
        <v>44755</v>
      </c>
      <c r="B1934" t="s">
        <v>43</v>
      </c>
      <c r="C1934" t="s">
        <v>60</v>
      </c>
      <c r="D1934" s="24">
        <v>44986</v>
      </c>
      <c r="E1934">
        <v>248</v>
      </c>
    </row>
    <row r="1935" spans="1:5" x14ac:dyDescent="0.35">
      <c r="A1935" s="6">
        <v>44755</v>
      </c>
      <c r="B1935" t="s">
        <v>43</v>
      </c>
      <c r="C1935" t="s">
        <v>60</v>
      </c>
      <c r="D1935" s="24">
        <v>45078</v>
      </c>
      <c r="E1935">
        <v>200</v>
      </c>
    </row>
    <row r="1936" spans="1:5" x14ac:dyDescent="0.35">
      <c r="A1936" s="6">
        <v>44755</v>
      </c>
      <c r="B1936" t="s">
        <v>43</v>
      </c>
      <c r="C1936" t="s">
        <v>60</v>
      </c>
      <c r="D1936" s="24">
        <v>45170</v>
      </c>
      <c r="E1936">
        <v>181.5</v>
      </c>
    </row>
    <row r="1937" spans="1:5" x14ac:dyDescent="0.35">
      <c r="A1937" s="6">
        <v>44755</v>
      </c>
      <c r="B1937" t="s">
        <v>43</v>
      </c>
      <c r="C1937" t="s">
        <v>60</v>
      </c>
      <c r="D1937" s="24">
        <v>45261</v>
      </c>
      <c r="E1937">
        <v>135.19</v>
      </c>
    </row>
    <row r="1938" spans="1:5" x14ac:dyDescent="0.35">
      <c r="A1938" s="6">
        <v>44756</v>
      </c>
      <c r="B1938" t="s">
        <v>43</v>
      </c>
      <c r="C1938" t="s">
        <v>60</v>
      </c>
      <c r="D1938" s="24">
        <v>44805</v>
      </c>
      <c r="E1938">
        <v>316.33</v>
      </c>
    </row>
    <row r="1939" spans="1:5" x14ac:dyDescent="0.35">
      <c r="A1939" s="6">
        <v>44756</v>
      </c>
      <c r="B1939" t="s">
        <v>43</v>
      </c>
      <c r="C1939" t="s">
        <v>60</v>
      </c>
      <c r="D1939" s="24">
        <v>44896</v>
      </c>
      <c r="E1939">
        <v>255.5</v>
      </c>
    </row>
    <row r="1940" spans="1:5" x14ac:dyDescent="0.35">
      <c r="A1940" s="6">
        <v>44756</v>
      </c>
      <c r="B1940" t="s">
        <v>43</v>
      </c>
      <c r="C1940" t="s">
        <v>60</v>
      </c>
      <c r="D1940" s="24">
        <v>44986</v>
      </c>
      <c r="E1940">
        <v>251.79</v>
      </c>
    </row>
    <row r="1941" spans="1:5" x14ac:dyDescent="0.35">
      <c r="A1941" s="6">
        <v>44756</v>
      </c>
      <c r="B1941" t="s">
        <v>43</v>
      </c>
      <c r="C1941" t="s">
        <v>60</v>
      </c>
      <c r="D1941" s="24">
        <v>45078</v>
      </c>
      <c r="E1941">
        <v>203.05</v>
      </c>
    </row>
    <row r="1942" spans="1:5" x14ac:dyDescent="0.35">
      <c r="A1942" s="6">
        <v>44756</v>
      </c>
      <c r="B1942" t="s">
        <v>43</v>
      </c>
      <c r="C1942" t="s">
        <v>60</v>
      </c>
      <c r="D1942" s="24">
        <v>45170</v>
      </c>
      <c r="E1942">
        <v>184.9</v>
      </c>
    </row>
    <row r="1943" spans="1:5" x14ac:dyDescent="0.35">
      <c r="A1943" s="6">
        <v>44756</v>
      </c>
      <c r="B1943" t="s">
        <v>43</v>
      </c>
      <c r="C1943" t="s">
        <v>60</v>
      </c>
      <c r="D1943" s="24">
        <v>45261</v>
      </c>
      <c r="E1943">
        <v>138.25</v>
      </c>
    </row>
    <row r="1944" spans="1:5" x14ac:dyDescent="0.35">
      <c r="A1944" s="6">
        <v>44757</v>
      </c>
      <c r="B1944" t="s">
        <v>43</v>
      </c>
      <c r="C1944" t="s">
        <v>60</v>
      </c>
      <c r="D1944" s="24">
        <v>44805</v>
      </c>
      <c r="E1944">
        <v>316</v>
      </c>
    </row>
    <row r="1945" spans="1:5" x14ac:dyDescent="0.35">
      <c r="A1945" s="6">
        <v>44757</v>
      </c>
      <c r="B1945" t="s">
        <v>43</v>
      </c>
      <c r="C1945" t="s">
        <v>60</v>
      </c>
      <c r="D1945" s="24">
        <v>44896</v>
      </c>
      <c r="E1945">
        <v>260</v>
      </c>
    </row>
    <row r="1946" spans="1:5" x14ac:dyDescent="0.35">
      <c r="A1946" s="6">
        <v>44757</v>
      </c>
      <c r="B1946" t="s">
        <v>43</v>
      </c>
      <c r="C1946" t="s">
        <v>60</v>
      </c>
      <c r="D1946" s="24">
        <v>44986</v>
      </c>
      <c r="E1946">
        <v>255.45</v>
      </c>
    </row>
    <row r="1947" spans="1:5" x14ac:dyDescent="0.35">
      <c r="A1947" s="6">
        <v>44757</v>
      </c>
      <c r="B1947" t="s">
        <v>43</v>
      </c>
      <c r="C1947" t="s">
        <v>60</v>
      </c>
      <c r="D1947" s="24">
        <v>45078</v>
      </c>
      <c r="E1947">
        <v>205.5</v>
      </c>
    </row>
    <row r="1948" spans="1:5" x14ac:dyDescent="0.35">
      <c r="A1948" s="6">
        <v>44757</v>
      </c>
      <c r="B1948" t="s">
        <v>43</v>
      </c>
      <c r="C1948" t="s">
        <v>60</v>
      </c>
      <c r="D1948" s="24">
        <v>45170</v>
      </c>
      <c r="E1948">
        <v>186</v>
      </c>
    </row>
    <row r="1949" spans="1:5" x14ac:dyDescent="0.35">
      <c r="A1949" s="6">
        <v>44757</v>
      </c>
      <c r="B1949" t="s">
        <v>43</v>
      </c>
      <c r="C1949" t="s">
        <v>60</v>
      </c>
      <c r="D1949" s="24">
        <v>45261</v>
      </c>
      <c r="E1949">
        <v>140.4</v>
      </c>
    </row>
    <row r="1950" spans="1:5" x14ac:dyDescent="0.35">
      <c r="A1950" s="6">
        <v>44760</v>
      </c>
      <c r="B1950" t="s">
        <v>43</v>
      </c>
      <c r="C1950" t="s">
        <v>60</v>
      </c>
      <c r="D1950" s="24">
        <v>44805</v>
      </c>
      <c r="E1950">
        <v>318</v>
      </c>
    </row>
    <row r="1951" spans="1:5" x14ac:dyDescent="0.35">
      <c r="A1951" s="6">
        <v>44760</v>
      </c>
      <c r="B1951" t="s">
        <v>43</v>
      </c>
      <c r="C1951" t="s">
        <v>60</v>
      </c>
      <c r="D1951" s="24">
        <v>44896</v>
      </c>
      <c r="E1951">
        <v>259</v>
      </c>
    </row>
    <row r="1952" spans="1:5" x14ac:dyDescent="0.35">
      <c r="A1952" s="6">
        <v>44760</v>
      </c>
      <c r="B1952" t="s">
        <v>43</v>
      </c>
      <c r="C1952" t="s">
        <v>60</v>
      </c>
      <c r="D1952" s="24">
        <v>44986</v>
      </c>
      <c r="E1952">
        <v>251</v>
      </c>
    </row>
    <row r="1953" spans="1:5" x14ac:dyDescent="0.35">
      <c r="A1953" s="6">
        <v>44760</v>
      </c>
      <c r="B1953" t="s">
        <v>43</v>
      </c>
      <c r="C1953" t="s">
        <v>60</v>
      </c>
      <c r="D1953" s="24">
        <v>45078</v>
      </c>
      <c r="E1953">
        <v>203</v>
      </c>
    </row>
    <row r="1954" spans="1:5" x14ac:dyDescent="0.35">
      <c r="A1954" s="6">
        <v>44760</v>
      </c>
      <c r="B1954" t="s">
        <v>43</v>
      </c>
      <c r="C1954" t="s">
        <v>60</v>
      </c>
      <c r="D1954" s="24">
        <v>45170</v>
      </c>
      <c r="E1954">
        <v>184.12</v>
      </c>
    </row>
    <row r="1955" spans="1:5" x14ac:dyDescent="0.35">
      <c r="A1955" s="6">
        <v>44760</v>
      </c>
      <c r="B1955" t="s">
        <v>43</v>
      </c>
      <c r="C1955" t="s">
        <v>60</v>
      </c>
      <c r="D1955" s="24">
        <v>45261</v>
      </c>
      <c r="E1955">
        <v>138.97999999999999</v>
      </c>
    </row>
    <row r="1956" spans="1:5" x14ac:dyDescent="0.35">
      <c r="A1956" s="6">
        <v>44761</v>
      </c>
      <c r="B1956" t="s">
        <v>43</v>
      </c>
      <c r="C1956" t="s">
        <v>60</v>
      </c>
      <c r="D1956" s="24">
        <v>44805</v>
      </c>
      <c r="E1956">
        <v>317.75</v>
      </c>
    </row>
    <row r="1957" spans="1:5" x14ac:dyDescent="0.35">
      <c r="A1957" s="6">
        <v>44761</v>
      </c>
      <c r="B1957" t="s">
        <v>43</v>
      </c>
      <c r="C1957" t="s">
        <v>60</v>
      </c>
      <c r="D1957" s="24">
        <v>44896</v>
      </c>
      <c r="E1957">
        <v>257</v>
      </c>
    </row>
    <row r="1958" spans="1:5" x14ac:dyDescent="0.35">
      <c r="A1958" s="6">
        <v>44761</v>
      </c>
      <c r="B1958" t="s">
        <v>43</v>
      </c>
      <c r="C1958" t="s">
        <v>60</v>
      </c>
      <c r="D1958" s="24">
        <v>44986</v>
      </c>
      <c r="E1958">
        <v>249.14</v>
      </c>
    </row>
    <row r="1959" spans="1:5" x14ac:dyDescent="0.35">
      <c r="A1959" s="6">
        <v>44761</v>
      </c>
      <c r="B1959" t="s">
        <v>43</v>
      </c>
      <c r="C1959" t="s">
        <v>60</v>
      </c>
      <c r="D1959" s="24">
        <v>45078</v>
      </c>
      <c r="E1959">
        <v>201.49</v>
      </c>
    </row>
    <row r="1960" spans="1:5" x14ac:dyDescent="0.35">
      <c r="A1960" s="6">
        <v>44761</v>
      </c>
      <c r="B1960" t="s">
        <v>43</v>
      </c>
      <c r="C1960" t="s">
        <v>60</v>
      </c>
      <c r="D1960" s="24">
        <v>45170</v>
      </c>
      <c r="E1960">
        <v>182.75</v>
      </c>
    </row>
    <row r="1961" spans="1:5" x14ac:dyDescent="0.35">
      <c r="A1961" s="6">
        <v>44761</v>
      </c>
      <c r="B1961" t="s">
        <v>43</v>
      </c>
      <c r="C1961" t="s">
        <v>60</v>
      </c>
      <c r="D1961" s="24">
        <v>45261</v>
      </c>
      <c r="E1961">
        <v>137.5</v>
      </c>
    </row>
    <row r="1962" spans="1:5" x14ac:dyDescent="0.35">
      <c r="A1962" s="6">
        <v>44762</v>
      </c>
      <c r="B1962" t="s">
        <v>43</v>
      </c>
      <c r="C1962" t="s">
        <v>60</v>
      </c>
      <c r="D1962" s="24">
        <v>44805</v>
      </c>
      <c r="E1962">
        <v>319</v>
      </c>
    </row>
    <row r="1963" spans="1:5" x14ac:dyDescent="0.35">
      <c r="A1963" s="6">
        <v>44762</v>
      </c>
      <c r="B1963" t="s">
        <v>43</v>
      </c>
      <c r="C1963" t="s">
        <v>60</v>
      </c>
      <c r="D1963" s="24">
        <v>44896</v>
      </c>
      <c r="E1963">
        <v>260</v>
      </c>
    </row>
    <row r="1964" spans="1:5" x14ac:dyDescent="0.35">
      <c r="A1964" s="6">
        <v>44762</v>
      </c>
      <c r="B1964" t="s">
        <v>43</v>
      </c>
      <c r="C1964" t="s">
        <v>60</v>
      </c>
      <c r="D1964" s="24">
        <v>44986</v>
      </c>
      <c r="E1964">
        <v>249.5</v>
      </c>
    </row>
    <row r="1965" spans="1:5" x14ac:dyDescent="0.35">
      <c r="A1965" s="6">
        <v>44762</v>
      </c>
      <c r="B1965" t="s">
        <v>43</v>
      </c>
      <c r="C1965" t="s">
        <v>60</v>
      </c>
      <c r="D1965" s="24">
        <v>45078</v>
      </c>
      <c r="E1965">
        <v>204.5</v>
      </c>
    </row>
    <row r="1966" spans="1:5" x14ac:dyDescent="0.35">
      <c r="A1966" s="6">
        <v>44762</v>
      </c>
      <c r="B1966" t="s">
        <v>43</v>
      </c>
      <c r="C1966" t="s">
        <v>60</v>
      </c>
      <c r="D1966" s="24">
        <v>45170</v>
      </c>
      <c r="E1966">
        <v>182.5</v>
      </c>
    </row>
    <row r="1967" spans="1:5" x14ac:dyDescent="0.35">
      <c r="A1967" s="6">
        <v>44762</v>
      </c>
      <c r="B1967" t="s">
        <v>43</v>
      </c>
      <c r="C1967" t="s">
        <v>60</v>
      </c>
      <c r="D1967" s="24">
        <v>45261</v>
      </c>
      <c r="E1967">
        <v>136.5</v>
      </c>
    </row>
    <row r="1968" spans="1:5" x14ac:dyDescent="0.35">
      <c r="A1968" s="6">
        <v>44763</v>
      </c>
      <c r="B1968" t="s">
        <v>43</v>
      </c>
      <c r="C1968" t="s">
        <v>60</v>
      </c>
      <c r="D1968" s="24">
        <v>44805</v>
      </c>
      <c r="E1968">
        <v>315.92</v>
      </c>
    </row>
    <row r="1969" spans="1:5" x14ac:dyDescent="0.35">
      <c r="A1969" s="6">
        <v>44763</v>
      </c>
      <c r="B1969" t="s">
        <v>43</v>
      </c>
      <c r="C1969" t="s">
        <v>60</v>
      </c>
      <c r="D1969" s="24">
        <v>44896</v>
      </c>
      <c r="E1969">
        <v>257</v>
      </c>
    </row>
    <row r="1970" spans="1:5" x14ac:dyDescent="0.35">
      <c r="A1970" s="6">
        <v>44763</v>
      </c>
      <c r="B1970" t="s">
        <v>43</v>
      </c>
      <c r="C1970" t="s">
        <v>60</v>
      </c>
      <c r="D1970" s="24">
        <v>44986</v>
      </c>
      <c r="E1970">
        <v>246.99</v>
      </c>
    </row>
    <row r="1971" spans="1:5" x14ac:dyDescent="0.35">
      <c r="A1971" s="6">
        <v>44763</v>
      </c>
      <c r="B1971" t="s">
        <v>43</v>
      </c>
      <c r="C1971" t="s">
        <v>60</v>
      </c>
      <c r="D1971" s="24">
        <v>45078</v>
      </c>
      <c r="E1971">
        <v>204</v>
      </c>
    </row>
    <row r="1972" spans="1:5" x14ac:dyDescent="0.35">
      <c r="A1972" s="6">
        <v>44763</v>
      </c>
      <c r="B1972" t="s">
        <v>43</v>
      </c>
      <c r="C1972" t="s">
        <v>60</v>
      </c>
      <c r="D1972" s="24">
        <v>45170</v>
      </c>
      <c r="E1972">
        <v>180.77</v>
      </c>
    </row>
    <row r="1973" spans="1:5" x14ac:dyDescent="0.35">
      <c r="A1973" s="6">
        <v>44763</v>
      </c>
      <c r="B1973" t="s">
        <v>43</v>
      </c>
      <c r="C1973" t="s">
        <v>60</v>
      </c>
      <c r="D1973" s="24">
        <v>45261</v>
      </c>
      <c r="E1973">
        <v>134.5</v>
      </c>
    </row>
    <row r="1974" spans="1:5" x14ac:dyDescent="0.35">
      <c r="A1974" s="6">
        <v>44764</v>
      </c>
      <c r="B1974" t="s">
        <v>43</v>
      </c>
      <c r="C1974" t="s">
        <v>60</v>
      </c>
      <c r="D1974" s="24">
        <v>44805</v>
      </c>
      <c r="E1974">
        <v>316.99</v>
      </c>
    </row>
    <row r="1975" spans="1:5" x14ac:dyDescent="0.35">
      <c r="A1975" s="6">
        <v>44764</v>
      </c>
      <c r="B1975" t="s">
        <v>43</v>
      </c>
      <c r="C1975" t="s">
        <v>60</v>
      </c>
      <c r="D1975" s="24">
        <v>44896</v>
      </c>
      <c r="E1975">
        <v>254</v>
      </c>
    </row>
    <row r="1976" spans="1:5" x14ac:dyDescent="0.35">
      <c r="A1976" s="6">
        <v>44764</v>
      </c>
      <c r="B1976" t="s">
        <v>43</v>
      </c>
      <c r="C1976" t="s">
        <v>60</v>
      </c>
      <c r="D1976" s="24">
        <v>44986</v>
      </c>
      <c r="E1976">
        <v>246</v>
      </c>
    </row>
    <row r="1977" spans="1:5" x14ac:dyDescent="0.35">
      <c r="A1977" s="6">
        <v>44764</v>
      </c>
      <c r="B1977" t="s">
        <v>43</v>
      </c>
      <c r="C1977" t="s">
        <v>60</v>
      </c>
      <c r="D1977" s="24">
        <v>45078</v>
      </c>
      <c r="E1977">
        <v>202</v>
      </c>
    </row>
    <row r="1978" spans="1:5" x14ac:dyDescent="0.35">
      <c r="A1978" s="6">
        <v>44764</v>
      </c>
      <c r="B1978" t="s">
        <v>43</v>
      </c>
      <c r="C1978" t="s">
        <v>60</v>
      </c>
      <c r="D1978" s="24">
        <v>45170</v>
      </c>
      <c r="E1978">
        <v>178.04</v>
      </c>
    </row>
    <row r="1979" spans="1:5" x14ac:dyDescent="0.35">
      <c r="A1979" s="6">
        <v>44764</v>
      </c>
      <c r="B1979" t="s">
        <v>43</v>
      </c>
      <c r="C1979" t="s">
        <v>60</v>
      </c>
      <c r="D1979" s="24">
        <v>45261</v>
      </c>
      <c r="E1979">
        <v>132.47</v>
      </c>
    </row>
    <row r="1980" spans="1:5" x14ac:dyDescent="0.35">
      <c r="A1980" s="6">
        <v>44767</v>
      </c>
      <c r="B1980" t="s">
        <v>43</v>
      </c>
      <c r="C1980" t="s">
        <v>60</v>
      </c>
      <c r="D1980" s="24">
        <v>44805</v>
      </c>
      <c r="E1980">
        <v>315.75</v>
      </c>
    </row>
    <row r="1981" spans="1:5" x14ac:dyDescent="0.35">
      <c r="A1981" s="6">
        <v>44767</v>
      </c>
      <c r="B1981" t="s">
        <v>43</v>
      </c>
      <c r="C1981" t="s">
        <v>60</v>
      </c>
      <c r="D1981" s="24">
        <v>44896</v>
      </c>
      <c r="E1981">
        <v>254</v>
      </c>
    </row>
    <row r="1982" spans="1:5" x14ac:dyDescent="0.35">
      <c r="A1982" s="6">
        <v>44767</v>
      </c>
      <c r="B1982" t="s">
        <v>43</v>
      </c>
      <c r="C1982" t="s">
        <v>60</v>
      </c>
      <c r="D1982" s="24">
        <v>44986</v>
      </c>
      <c r="E1982">
        <v>246</v>
      </c>
    </row>
    <row r="1983" spans="1:5" x14ac:dyDescent="0.35">
      <c r="A1983" s="6">
        <v>44767</v>
      </c>
      <c r="B1983" t="s">
        <v>43</v>
      </c>
      <c r="C1983" t="s">
        <v>60</v>
      </c>
      <c r="D1983" s="24">
        <v>45078</v>
      </c>
      <c r="E1983">
        <v>202.25</v>
      </c>
    </row>
    <row r="1984" spans="1:5" x14ac:dyDescent="0.35">
      <c r="A1984" s="6">
        <v>44767</v>
      </c>
      <c r="B1984" t="s">
        <v>43</v>
      </c>
      <c r="C1984" t="s">
        <v>60</v>
      </c>
      <c r="D1984" s="24">
        <v>45170</v>
      </c>
      <c r="E1984">
        <v>178.85</v>
      </c>
    </row>
    <row r="1985" spans="1:5" x14ac:dyDescent="0.35">
      <c r="A1985" s="6">
        <v>44767</v>
      </c>
      <c r="B1985" t="s">
        <v>43</v>
      </c>
      <c r="C1985" t="s">
        <v>60</v>
      </c>
      <c r="D1985" s="24">
        <v>45261</v>
      </c>
      <c r="E1985">
        <v>133.07</v>
      </c>
    </row>
    <row r="1986" spans="1:5" x14ac:dyDescent="0.35">
      <c r="A1986" s="6">
        <v>44768</v>
      </c>
      <c r="B1986" t="s">
        <v>43</v>
      </c>
      <c r="C1986" t="s">
        <v>60</v>
      </c>
      <c r="D1986" s="24">
        <v>44805</v>
      </c>
      <c r="E1986">
        <v>310.75</v>
      </c>
    </row>
    <row r="1987" spans="1:5" x14ac:dyDescent="0.35">
      <c r="A1987" s="6">
        <v>44768</v>
      </c>
      <c r="B1987" t="s">
        <v>43</v>
      </c>
      <c r="C1987" t="s">
        <v>60</v>
      </c>
      <c r="D1987" s="24">
        <v>44896</v>
      </c>
      <c r="E1987">
        <v>256</v>
      </c>
    </row>
    <row r="1988" spans="1:5" x14ac:dyDescent="0.35">
      <c r="A1988" s="6">
        <v>44768</v>
      </c>
      <c r="B1988" t="s">
        <v>43</v>
      </c>
      <c r="C1988" t="s">
        <v>60</v>
      </c>
      <c r="D1988" s="24">
        <v>44986</v>
      </c>
      <c r="E1988">
        <v>251</v>
      </c>
    </row>
    <row r="1989" spans="1:5" x14ac:dyDescent="0.35">
      <c r="A1989" s="6">
        <v>44768</v>
      </c>
      <c r="B1989" t="s">
        <v>43</v>
      </c>
      <c r="C1989" t="s">
        <v>60</v>
      </c>
      <c r="D1989" s="24">
        <v>45078</v>
      </c>
      <c r="E1989">
        <v>204.5</v>
      </c>
    </row>
    <row r="1990" spans="1:5" x14ac:dyDescent="0.35">
      <c r="A1990" s="6">
        <v>44768</v>
      </c>
      <c r="B1990" t="s">
        <v>43</v>
      </c>
      <c r="C1990" t="s">
        <v>60</v>
      </c>
      <c r="D1990" s="24">
        <v>45170</v>
      </c>
      <c r="E1990">
        <v>180.47</v>
      </c>
    </row>
    <row r="1991" spans="1:5" x14ac:dyDescent="0.35">
      <c r="A1991" s="6">
        <v>44768</v>
      </c>
      <c r="B1991" t="s">
        <v>43</v>
      </c>
      <c r="C1991" t="s">
        <v>60</v>
      </c>
      <c r="D1991" s="24">
        <v>45261</v>
      </c>
      <c r="E1991">
        <v>134.05000000000001</v>
      </c>
    </row>
    <row r="1992" spans="1:5" x14ac:dyDescent="0.35">
      <c r="A1992" s="6">
        <v>44769</v>
      </c>
      <c r="B1992" t="s">
        <v>43</v>
      </c>
      <c r="C1992" t="s">
        <v>60</v>
      </c>
      <c r="D1992" s="24">
        <v>44805</v>
      </c>
      <c r="E1992">
        <v>300</v>
      </c>
    </row>
    <row r="1993" spans="1:5" x14ac:dyDescent="0.35">
      <c r="A1993" s="6">
        <v>44769</v>
      </c>
      <c r="B1993" t="s">
        <v>43</v>
      </c>
      <c r="C1993" t="s">
        <v>60</v>
      </c>
      <c r="D1993" s="24">
        <v>44896</v>
      </c>
      <c r="E1993">
        <v>255.5</v>
      </c>
    </row>
    <row r="1994" spans="1:5" x14ac:dyDescent="0.35">
      <c r="A1994" s="6">
        <v>44769</v>
      </c>
      <c r="B1994" t="s">
        <v>43</v>
      </c>
      <c r="C1994" t="s">
        <v>60</v>
      </c>
      <c r="D1994" s="24">
        <v>44986</v>
      </c>
      <c r="E1994">
        <v>250.25</v>
      </c>
    </row>
    <row r="1995" spans="1:5" x14ac:dyDescent="0.35">
      <c r="A1995" s="6">
        <v>44769</v>
      </c>
      <c r="B1995" t="s">
        <v>43</v>
      </c>
      <c r="C1995" t="s">
        <v>60</v>
      </c>
      <c r="D1995" s="24">
        <v>45078</v>
      </c>
      <c r="E1995">
        <v>205</v>
      </c>
    </row>
    <row r="1996" spans="1:5" x14ac:dyDescent="0.35">
      <c r="A1996" s="6">
        <v>44769</v>
      </c>
      <c r="B1996" t="s">
        <v>43</v>
      </c>
      <c r="C1996" t="s">
        <v>60</v>
      </c>
      <c r="D1996" s="24">
        <v>45170</v>
      </c>
      <c r="E1996">
        <v>181</v>
      </c>
    </row>
    <row r="1997" spans="1:5" x14ac:dyDescent="0.35">
      <c r="A1997" s="6">
        <v>44769</v>
      </c>
      <c r="B1997" t="s">
        <v>43</v>
      </c>
      <c r="C1997" t="s">
        <v>60</v>
      </c>
      <c r="D1997" s="24">
        <v>45261</v>
      </c>
      <c r="E1997">
        <v>134.5</v>
      </c>
    </row>
    <row r="1998" spans="1:5" x14ac:dyDescent="0.35">
      <c r="A1998" s="6">
        <v>44770</v>
      </c>
      <c r="B1998" t="s">
        <v>43</v>
      </c>
      <c r="C1998" t="s">
        <v>60</v>
      </c>
      <c r="D1998" s="24">
        <v>44805</v>
      </c>
      <c r="E1998">
        <v>294.5</v>
      </c>
    </row>
    <row r="1999" spans="1:5" x14ac:dyDescent="0.35">
      <c r="A1999" s="6">
        <v>44770</v>
      </c>
      <c r="B1999" t="s">
        <v>43</v>
      </c>
      <c r="C1999" t="s">
        <v>60</v>
      </c>
      <c r="D1999" s="24">
        <v>44896</v>
      </c>
      <c r="E1999">
        <v>249.5</v>
      </c>
    </row>
    <row r="2000" spans="1:5" x14ac:dyDescent="0.35">
      <c r="A2000" s="6">
        <v>44770</v>
      </c>
      <c r="B2000" t="s">
        <v>43</v>
      </c>
      <c r="C2000" t="s">
        <v>60</v>
      </c>
      <c r="D2000" s="24">
        <v>44986</v>
      </c>
      <c r="E2000">
        <v>248</v>
      </c>
    </row>
    <row r="2001" spans="1:5" x14ac:dyDescent="0.35">
      <c r="A2001" s="6">
        <v>44770</v>
      </c>
      <c r="B2001" t="s">
        <v>43</v>
      </c>
      <c r="C2001" t="s">
        <v>60</v>
      </c>
      <c r="D2001" s="24">
        <v>45078</v>
      </c>
      <c r="E2001">
        <v>203</v>
      </c>
    </row>
    <row r="2002" spans="1:5" x14ac:dyDescent="0.35">
      <c r="A2002" s="6">
        <v>44770</v>
      </c>
      <c r="B2002" t="s">
        <v>43</v>
      </c>
      <c r="C2002" t="s">
        <v>60</v>
      </c>
      <c r="D2002" s="24">
        <v>45170</v>
      </c>
      <c r="E2002">
        <v>177.74</v>
      </c>
    </row>
    <row r="2003" spans="1:5" x14ac:dyDescent="0.35">
      <c r="A2003" s="6">
        <v>44770</v>
      </c>
      <c r="B2003" t="s">
        <v>43</v>
      </c>
      <c r="C2003" t="s">
        <v>60</v>
      </c>
      <c r="D2003" s="24">
        <v>45261</v>
      </c>
      <c r="E2003">
        <v>132.08000000000001</v>
      </c>
    </row>
    <row r="2004" spans="1:5" x14ac:dyDescent="0.35">
      <c r="A2004" s="6">
        <v>44771</v>
      </c>
      <c r="B2004" t="s">
        <v>43</v>
      </c>
      <c r="C2004" t="s">
        <v>60</v>
      </c>
      <c r="D2004" s="24">
        <v>44805</v>
      </c>
      <c r="E2004">
        <v>292.5</v>
      </c>
    </row>
    <row r="2005" spans="1:5" x14ac:dyDescent="0.35">
      <c r="A2005" s="6">
        <v>44771</v>
      </c>
      <c r="B2005" t="s">
        <v>43</v>
      </c>
      <c r="C2005" t="s">
        <v>60</v>
      </c>
      <c r="D2005" s="24">
        <v>44896</v>
      </c>
      <c r="E2005">
        <v>242</v>
      </c>
    </row>
    <row r="2006" spans="1:5" x14ac:dyDescent="0.35">
      <c r="A2006" s="6">
        <v>44771</v>
      </c>
      <c r="B2006" t="s">
        <v>43</v>
      </c>
      <c r="C2006" t="s">
        <v>60</v>
      </c>
      <c r="D2006" s="24">
        <v>44986</v>
      </c>
      <c r="E2006">
        <v>241.66</v>
      </c>
    </row>
    <row r="2007" spans="1:5" x14ac:dyDescent="0.35">
      <c r="A2007" s="6">
        <v>44771</v>
      </c>
      <c r="B2007" t="s">
        <v>43</v>
      </c>
      <c r="C2007" t="s">
        <v>60</v>
      </c>
      <c r="D2007" s="24">
        <v>45078</v>
      </c>
      <c r="E2007">
        <v>198.5</v>
      </c>
    </row>
    <row r="2008" spans="1:5" x14ac:dyDescent="0.35">
      <c r="A2008" s="6">
        <v>44771</v>
      </c>
      <c r="B2008" t="s">
        <v>43</v>
      </c>
      <c r="C2008" t="s">
        <v>60</v>
      </c>
      <c r="D2008" s="24">
        <v>45170</v>
      </c>
      <c r="E2008">
        <v>173.2</v>
      </c>
    </row>
    <row r="2009" spans="1:5" x14ac:dyDescent="0.35">
      <c r="A2009" s="6">
        <v>44771</v>
      </c>
      <c r="B2009" t="s">
        <v>43</v>
      </c>
      <c r="C2009" t="s">
        <v>60</v>
      </c>
      <c r="D2009" s="24">
        <v>45261</v>
      </c>
      <c r="E2009">
        <v>128.69999999999999</v>
      </c>
    </row>
    <row r="2010" spans="1:5" x14ac:dyDescent="0.35">
      <c r="A2010" s="6">
        <v>44774</v>
      </c>
      <c r="B2010" t="s">
        <v>43</v>
      </c>
      <c r="C2010" t="s">
        <v>60</v>
      </c>
      <c r="D2010" s="24">
        <v>44805</v>
      </c>
      <c r="E2010">
        <v>265</v>
      </c>
    </row>
    <row r="2011" spans="1:5" x14ac:dyDescent="0.35">
      <c r="A2011" s="6">
        <v>44774</v>
      </c>
      <c r="B2011" t="s">
        <v>43</v>
      </c>
      <c r="C2011" t="s">
        <v>60</v>
      </c>
      <c r="D2011" s="24">
        <v>44896</v>
      </c>
      <c r="E2011">
        <v>213</v>
      </c>
    </row>
    <row r="2012" spans="1:5" x14ac:dyDescent="0.35">
      <c r="A2012" s="6">
        <v>44774</v>
      </c>
      <c r="B2012" t="s">
        <v>43</v>
      </c>
      <c r="C2012" t="s">
        <v>60</v>
      </c>
      <c r="D2012" s="24">
        <v>44986</v>
      </c>
      <c r="E2012">
        <v>218.9</v>
      </c>
    </row>
    <row r="2013" spans="1:5" x14ac:dyDescent="0.35">
      <c r="A2013" s="6">
        <v>44774</v>
      </c>
      <c r="B2013" t="s">
        <v>43</v>
      </c>
      <c r="C2013" t="s">
        <v>60</v>
      </c>
      <c r="D2013" s="24">
        <v>45078</v>
      </c>
      <c r="E2013">
        <v>180.6</v>
      </c>
    </row>
    <row r="2014" spans="1:5" x14ac:dyDescent="0.35">
      <c r="A2014" s="6">
        <v>44774</v>
      </c>
      <c r="B2014" t="s">
        <v>43</v>
      </c>
      <c r="C2014" t="s">
        <v>60</v>
      </c>
      <c r="D2014" s="24">
        <v>45170</v>
      </c>
      <c r="E2014">
        <v>157.58000000000001</v>
      </c>
    </row>
    <row r="2015" spans="1:5" x14ac:dyDescent="0.35">
      <c r="A2015" s="6">
        <v>44774</v>
      </c>
      <c r="B2015" t="s">
        <v>43</v>
      </c>
      <c r="C2015" t="s">
        <v>60</v>
      </c>
      <c r="D2015" s="24">
        <v>45261</v>
      </c>
      <c r="E2015">
        <v>117.09</v>
      </c>
    </row>
    <row r="2016" spans="1:5" x14ac:dyDescent="0.35">
      <c r="A2016" s="6">
        <v>44775</v>
      </c>
      <c r="B2016" t="s">
        <v>43</v>
      </c>
      <c r="C2016" t="s">
        <v>60</v>
      </c>
      <c r="D2016" s="24">
        <v>44805</v>
      </c>
      <c r="E2016">
        <v>259</v>
      </c>
    </row>
    <row r="2017" spans="1:5" x14ac:dyDescent="0.35">
      <c r="A2017" s="6">
        <v>44775</v>
      </c>
      <c r="B2017" t="s">
        <v>43</v>
      </c>
      <c r="C2017" t="s">
        <v>60</v>
      </c>
      <c r="D2017" s="24">
        <v>44896</v>
      </c>
      <c r="E2017">
        <v>203</v>
      </c>
    </row>
    <row r="2018" spans="1:5" x14ac:dyDescent="0.35">
      <c r="A2018" s="6">
        <v>44775</v>
      </c>
      <c r="B2018" t="s">
        <v>43</v>
      </c>
      <c r="C2018" t="s">
        <v>60</v>
      </c>
      <c r="D2018" s="24">
        <v>44986</v>
      </c>
      <c r="E2018">
        <v>209</v>
      </c>
    </row>
    <row r="2019" spans="1:5" x14ac:dyDescent="0.35">
      <c r="A2019" s="6">
        <v>44775</v>
      </c>
      <c r="B2019" t="s">
        <v>43</v>
      </c>
      <c r="C2019" t="s">
        <v>60</v>
      </c>
      <c r="D2019" s="24">
        <v>45078</v>
      </c>
      <c r="E2019">
        <v>175</v>
      </c>
    </row>
    <row r="2020" spans="1:5" x14ac:dyDescent="0.35">
      <c r="A2020" s="6">
        <v>44775</v>
      </c>
      <c r="B2020" t="s">
        <v>43</v>
      </c>
      <c r="C2020" t="s">
        <v>60</v>
      </c>
      <c r="D2020" s="24">
        <v>45170</v>
      </c>
      <c r="E2020">
        <v>153.5</v>
      </c>
    </row>
    <row r="2021" spans="1:5" x14ac:dyDescent="0.35">
      <c r="A2021" s="6">
        <v>44775</v>
      </c>
      <c r="B2021" t="s">
        <v>43</v>
      </c>
      <c r="C2021" t="s">
        <v>60</v>
      </c>
      <c r="D2021" s="24">
        <v>45261</v>
      </c>
      <c r="E2021">
        <v>116</v>
      </c>
    </row>
    <row r="2022" spans="1:5" x14ac:dyDescent="0.35">
      <c r="A2022" s="6">
        <v>44776</v>
      </c>
      <c r="B2022" t="s">
        <v>43</v>
      </c>
      <c r="C2022" t="s">
        <v>60</v>
      </c>
      <c r="D2022" s="24">
        <v>44805</v>
      </c>
      <c r="E2022">
        <v>246</v>
      </c>
    </row>
    <row r="2023" spans="1:5" x14ac:dyDescent="0.35">
      <c r="A2023" s="6">
        <v>44776</v>
      </c>
      <c r="B2023" t="s">
        <v>43</v>
      </c>
      <c r="C2023" t="s">
        <v>60</v>
      </c>
      <c r="D2023" s="24">
        <v>44896</v>
      </c>
      <c r="E2023">
        <v>190</v>
      </c>
    </row>
    <row r="2024" spans="1:5" x14ac:dyDescent="0.35">
      <c r="A2024" s="6">
        <v>44776</v>
      </c>
      <c r="B2024" t="s">
        <v>43</v>
      </c>
      <c r="C2024" t="s">
        <v>60</v>
      </c>
      <c r="D2024" s="24">
        <v>44986</v>
      </c>
      <c r="E2024">
        <v>200</v>
      </c>
    </row>
    <row r="2025" spans="1:5" x14ac:dyDescent="0.35">
      <c r="A2025" s="6">
        <v>44776</v>
      </c>
      <c r="B2025" t="s">
        <v>43</v>
      </c>
      <c r="C2025" t="s">
        <v>60</v>
      </c>
      <c r="D2025" s="24">
        <v>45078</v>
      </c>
      <c r="E2025">
        <v>166.75</v>
      </c>
    </row>
    <row r="2026" spans="1:5" x14ac:dyDescent="0.35">
      <c r="A2026" s="6">
        <v>44776</v>
      </c>
      <c r="B2026" t="s">
        <v>43</v>
      </c>
      <c r="C2026" t="s">
        <v>60</v>
      </c>
      <c r="D2026" s="24">
        <v>45170</v>
      </c>
      <c r="E2026">
        <v>145</v>
      </c>
    </row>
    <row r="2027" spans="1:5" x14ac:dyDescent="0.35">
      <c r="A2027" s="6">
        <v>44776</v>
      </c>
      <c r="B2027" t="s">
        <v>43</v>
      </c>
      <c r="C2027" t="s">
        <v>60</v>
      </c>
      <c r="D2027" s="24">
        <v>45261</v>
      </c>
      <c r="E2027">
        <v>113</v>
      </c>
    </row>
    <row r="2028" spans="1:5" x14ac:dyDescent="0.35">
      <c r="A2028" s="6">
        <v>44777</v>
      </c>
      <c r="B2028" t="s">
        <v>43</v>
      </c>
      <c r="C2028" t="s">
        <v>60</v>
      </c>
      <c r="D2028" s="24">
        <v>44805</v>
      </c>
      <c r="E2028">
        <v>243</v>
      </c>
    </row>
    <row r="2029" spans="1:5" x14ac:dyDescent="0.35">
      <c r="A2029" s="6">
        <v>44777</v>
      </c>
      <c r="B2029" t="s">
        <v>43</v>
      </c>
      <c r="C2029" t="s">
        <v>60</v>
      </c>
      <c r="D2029" s="24">
        <v>44896</v>
      </c>
      <c r="E2029">
        <v>196.5</v>
      </c>
    </row>
    <row r="2030" spans="1:5" x14ac:dyDescent="0.35">
      <c r="A2030" s="6">
        <v>44777</v>
      </c>
      <c r="B2030" t="s">
        <v>43</v>
      </c>
      <c r="C2030" t="s">
        <v>60</v>
      </c>
      <c r="D2030" s="24">
        <v>44986</v>
      </c>
      <c r="E2030">
        <v>209</v>
      </c>
    </row>
    <row r="2031" spans="1:5" x14ac:dyDescent="0.35">
      <c r="A2031" s="6">
        <v>44777</v>
      </c>
      <c r="B2031" t="s">
        <v>43</v>
      </c>
      <c r="C2031" t="s">
        <v>60</v>
      </c>
      <c r="D2031" s="24">
        <v>45078</v>
      </c>
      <c r="E2031">
        <v>171.7</v>
      </c>
    </row>
    <row r="2032" spans="1:5" x14ac:dyDescent="0.35">
      <c r="A2032" s="6">
        <v>44777</v>
      </c>
      <c r="B2032" t="s">
        <v>43</v>
      </c>
      <c r="C2032" t="s">
        <v>60</v>
      </c>
      <c r="D2032" s="24">
        <v>45170</v>
      </c>
      <c r="E2032">
        <v>152</v>
      </c>
    </row>
    <row r="2033" spans="1:5" x14ac:dyDescent="0.35">
      <c r="A2033" s="6">
        <v>44777</v>
      </c>
      <c r="B2033" t="s">
        <v>43</v>
      </c>
      <c r="C2033" t="s">
        <v>60</v>
      </c>
      <c r="D2033" s="24">
        <v>45261</v>
      </c>
      <c r="E2033">
        <v>118</v>
      </c>
    </row>
    <row r="2034" spans="1:5" x14ac:dyDescent="0.35">
      <c r="A2034" s="6">
        <v>44778</v>
      </c>
      <c r="B2034" t="s">
        <v>43</v>
      </c>
      <c r="C2034" t="s">
        <v>60</v>
      </c>
      <c r="D2034" s="24">
        <v>44805</v>
      </c>
      <c r="E2034">
        <v>243</v>
      </c>
    </row>
    <row r="2035" spans="1:5" x14ac:dyDescent="0.35">
      <c r="A2035" s="6">
        <v>44778</v>
      </c>
      <c r="B2035" t="s">
        <v>43</v>
      </c>
      <c r="C2035" t="s">
        <v>60</v>
      </c>
      <c r="D2035" s="24">
        <v>44896</v>
      </c>
      <c r="E2035">
        <v>196.5</v>
      </c>
    </row>
    <row r="2036" spans="1:5" x14ac:dyDescent="0.35">
      <c r="A2036" s="6">
        <v>44778</v>
      </c>
      <c r="B2036" t="s">
        <v>43</v>
      </c>
      <c r="C2036" t="s">
        <v>60</v>
      </c>
      <c r="D2036" s="24">
        <v>44986</v>
      </c>
      <c r="E2036">
        <v>211.5</v>
      </c>
    </row>
    <row r="2037" spans="1:5" x14ac:dyDescent="0.35">
      <c r="A2037" s="6">
        <v>44778</v>
      </c>
      <c r="B2037" t="s">
        <v>43</v>
      </c>
      <c r="C2037" t="s">
        <v>60</v>
      </c>
      <c r="D2037" s="24">
        <v>45078</v>
      </c>
      <c r="E2037">
        <v>174</v>
      </c>
    </row>
    <row r="2038" spans="1:5" x14ac:dyDescent="0.35">
      <c r="A2038" s="6">
        <v>44778</v>
      </c>
      <c r="B2038" t="s">
        <v>43</v>
      </c>
      <c r="C2038" t="s">
        <v>60</v>
      </c>
      <c r="D2038" s="24">
        <v>45170</v>
      </c>
      <c r="E2038">
        <v>155.5</v>
      </c>
    </row>
    <row r="2039" spans="1:5" x14ac:dyDescent="0.35">
      <c r="A2039" s="6">
        <v>44778</v>
      </c>
      <c r="B2039" t="s">
        <v>43</v>
      </c>
      <c r="C2039" t="s">
        <v>60</v>
      </c>
      <c r="D2039" s="24">
        <v>45261</v>
      </c>
      <c r="E2039">
        <v>123</v>
      </c>
    </row>
    <row r="2040" spans="1:5" x14ac:dyDescent="0.35">
      <c r="A2040" s="6">
        <v>44781</v>
      </c>
      <c r="B2040" t="s">
        <v>43</v>
      </c>
      <c r="C2040" t="s">
        <v>60</v>
      </c>
      <c r="D2040" s="24">
        <v>44805</v>
      </c>
      <c r="E2040">
        <v>243</v>
      </c>
    </row>
    <row r="2041" spans="1:5" x14ac:dyDescent="0.35">
      <c r="A2041" s="6">
        <v>44781</v>
      </c>
      <c r="B2041" t="s">
        <v>43</v>
      </c>
      <c r="C2041" t="s">
        <v>60</v>
      </c>
      <c r="D2041" s="24">
        <v>44896</v>
      </c>
      <c r="E2041">
        <v>188</v>
      </c>
    </row>
    <row r="2042" spans="1:5" x14ac:dyDescent="0.35">
      <c r="A2042" s="6">
        <v>44781</v>
      </c>
      <c r="B2042" t="s">
        <v>43</v>
      </c>
      <c r="C2042" t="s">
        <v>60</v>
      </c>
      <c r="D2042" s="24">
        <v>44986</v>
      </c>
      <c r="E2042">
        <v>201</v>
      </c>
    </row>
    <row r="2043" spans="1:5" x14ac:dyDescent="0.35">
      <c r="A2043" s="6">
        <v>44781</v>
      </c>
      <c r="B2043" t="s">
        <v>43</v>
      </c>
      <c r="C2043" t="s">
        <v>60</v>
      </c>
      <c r="D2043" s="24">
        <v>45078</v>
      </c>
      <c r="E2043">
        <v>167.5</v>
      </c>
    </row>
    <row r="2044" spans="1:5" x14ac:dyDescent="0.35">
      <c r="A2044" s="6">
        <v>44781</v>
      </c>
      <c r="B2044" t="s">
        <v>43</v>
      </c>
      <c r="C2044" t="s">
        <v>60</v>
      </c>
      <c r="D2044" s="24">
        <v>45170</v>
      </c>
      <c r="E2044">
        <v>147.78</v>
      </c>
    </row>
    <row r="2045" spans="1:5" x14ac:dyDescent="0.35">
      <c r="A2045" s="6">
        <v>44781</v>
      </c>
      <c r="B2045" t="s">
        <v>43</v>
      </c>
      <c r="C2045" t="s">
        <v>60</v>
      </c>
      <c r="D2045" s="24">
        <v>45261</v>
      </c>
      <c r="E2045">
        <v>116.89</v>
      </c>
    </row>
    <row r="2046" spans="1:5" x14ac:dyDescent="0.35">
      <c r="A2046" s="6">
        <v>44782</v>
      </c>
      <c r="B2046" t="s">
        <v>43</v>
      </c>
      <c r="C2046" t="s">
        <v>60</v>
      </c>
      <c r="D2046" s="24">
        <v>44805</v>
      </c>
      <c r="E2046">
        <v>238</v>
      </c>
    </row>
    <row r="2047" spans="1:5" x14ac:dyDescent="0.35">
      <c r="A2047" s="6">
        <v>44782</v>
      </c>
      <c r="B2047" t="s">
        <v>43</v>
      </c>
      <c r="C2047" t="s">
        <v>60</v>
      </c>
      <c r="D2047" s="24">
        <v>44896</v>
      </c>
      <c r="E2047">
        <v>186.5</v>
      </c>
    </row>
    <row r="2048" spans="1:5" x14ac:dyDescent="0.35">
      <c r="A2048" s="6">
        <v>44782</v>
      </c>
      <c r="B2048" t="s">
        <v>43</v>
      </c>
      <c r="C2048" t="s">
        <v>60</v>
      </c>
      <c r="D2048" s="24">
        <v>44986</v>
      </c>
      <c r="E2048">
        <v>200</v>
      </c>
    </row>
    <row r="2049" spans="1:5" x14ac:dyDescent="0.35">
      <c r="A2049" s="6">
        <v>44782</v>
      </c>
      <c r="B2049" t="s">
        <v>43</v>
      </c>
      <c r="C2049" t="s">
        <v>60</v>
      </c>
      <c r="D2049" s="24">
        <v>45078</v>
      </c>
      <c r="E2049">
        <v>168</v>
      </c>
    </row>
    <row r="2050" spans="1:5" x14ac:dyDescent="0.35">
      <c r="A2050" s="6">
        <v>44782</v>
      </c>
      <c r="B2050" t="s">
        <v>43</v>
      </c>
      <c r="C2050" t="s">
        <v>60</v>
      </c>
      <c r="D2050" s="24">
        <v>45170</v>
      </c>
      <c r="E2050">
        <v>144.25</v>
      </c>
    </row>
    <row r="2051" spans="1:5" x14ac:dyDescent="0.35">
      <c r="A2051" s="6">
        <v>44782</v>
      </c>
      <c r="B2051" t="s">
        <v>43</v>
      </c>
      <c r="C2051" t="s">
        <v>60</v>
      </c>
      <c r="D2051" s="24">
        <v>45261</v>
      </c>
      <c r="E2051">
        <v>116</v>
      </c>
    </row>
    <row r="2052" spans="1:5" x14ac:dyDescent="0.35">
      <c r="A2052" s="6">
        <v>44783</v>
      </c>
      <c r="B2052" t="s">
        <v>43</v>
      </c>
      <c r="C2052" t="s">
        <v>60</v>
      </c>
      <c r="D2052" s="24">
        <v>44805</v>
      </c>
      <c r="E2052">
        <v>237.55</v>
      </c>
    </row>
    <row r="2053" spans="1:5" x14ac:dyDescent="0.35">
      <c r="A2053" s="6">
        <v>44783</v>
      </c>
      <c r="B2053" t="s">
        <v>43</v>
      </c>
      <c r="C2053" t="s">
        <v>60</v>
      </c>
      <c r="D2053" s="24">
        <v>44896</v>
      </c>
      <c r="E2053">
        <v>190</v>
      </c>
    </row>
    <row r="2054" spans="1:5" x14ac:dyDescent="0.35">
      <c r="A2054" s="6">
        <v>44783</v>
      </c>
      <c r="B2054" t="s">
        <v>43</v>
      </c>
      <c r="C2054" t="s">
        <v>60</v>
      </c>
      <c r="D2054" s="24">
        <v>44986</v>
      </c>
      <c r="E2054">
        <v>203.19</v>
      </c>
    </row>
    <row r="2055" spans="1:5" x14ac:dyDescent="0.35">
      <c r="A2055" s="6">
        <v>44783</v>
      </c>
      <c r="B2055" t="s">
        <v>43</v>
      </c>
      <c r="C2055" t="s">
        <v>60</v>
      </c>
      <c r="D2055" s="24">
        <v>45078</v>
      </c>
      <c r="E2055">
        <v>171.51</v>
      </c>
    </row>
    <row r="2056" spans="1:5" x14ac:dyDescent="0.35">
      <c r="A2056" s="6">
        <v>44783</v>
      </c>
      <c r="B2056" t="s">
        <v>43</v>
      </c>
      <c r="C2056" t="s">
        <v>60</v>
      </c>
      <c r="D2056" s="24">
        <v>45170</v>
      </c>
      <c r="E2056">
        <v>147.63999999999999</v>
      </c>
    </row>
    <row r="2057" spans="1:5" x14ac:dyDescent="0.35">
      <c r="A2057" s="6">
        <v>44783</v>
      </c>
      <c r="B2057" t="s">
        <v>43</v>
      </c>
      <c r="C2057" t="s">
        <v>60</v>
      </c>
      <c r="D2057" s="24">
        <v>45261</v>
      </c>
      <c r="E2057">
        <v>118.72</v>
      </c>
    </row>
    <row r="2058" spans="1:5" x14ac:dyDescent="0.35">
      <c r="A2058" s="6">
        <v>44784</v>
      </c>
      <c r="B2058" t="s">
        <v>43</v>
      </c>
      <c r="C2058" t="s">
        <v>60</v>
      </c>
      <c r="D2058" s="24">
        <v>44805</v>
      </c>
      <c r="E2058">
        <v>237.99</v>
      </c>
    </row>
    <row r="2059" spans="1:5" x14ac:dyDescent="0.35">
      <c r="A2059" s="6">
        <v>44784</v>
      </c>
      <c r="B2059" t="s">
        <v>43</v>
      </c>
      <c r="C2059" t="s">
        <v>60</v>
      </c>
      <c r="D2059" s="24">
        <v>44896</v>
      </c>
      <c r="E2059">
        <v>194</v>
      </c>
    </row>
    <row r="2060" spans="1:5" x14ac:dyDescent="0.35">
      <c r="A2060" s="6">
        <v>44784</v>
      </c>
      <c r="B2060" t="s">
        <v>43</v>
      </c>
      <c r="C2060" t="s">
        <v>60</v>
      </c>
      <c r="D2060" s="24">
        <v>44986</v>
      </c>
      <c r="E2060">
        <v>208</v>
      </c>
    </row>
    <row r="2061" spans="1:5" x14ac:dyDescent="0.35">
      <c r="A2061" s="6">
        <v>44784</v>
      </c>
      <c r="B2061" t="s">
        <v>43</v>
      </c>
      <c r="C2061" t="s">
        <v>60</v>
      </c>
      <c r="D2061" s="24">
        <v>45078</v>
      </c>
      <c r="E2061">
        <v>173.9</v>
      </c>
    </row>
    <row r="2062" spans="1:5" x14ac:dyDescent="0.35">
      <c r="A2062" s="6">
        <v>44784</v>
      </c>
      <c r="B2062" t="s">
        <v>43</v>
      </c>
      <c r="C2062" t="s">
        <v>60</v>
      </c>
      <c r="D2062" s="24">
        <v>45170</v>
      </c>
      <c r="E2062">
        <v>149.80000000000001</v>
      </c>
    </row>
    <row r="2063" spans="1:5" x14ac:dyDescent="0.35">
      <c r="A2063" s="6">
        <v>44784</v>
      </c>
      <c r="B2063" t="s">
        <v>43</v>
      </c>
      <c r="C2063" t="s">
        <v>60</v>
      </c>
      <c r="D2063" s="24">
        <v>45261</v>
      </c>
      <c r="E2063">
        <v>119.47</v>
      </c>
    </row>
    <row r="2064" spans="1:5" x14ac:dyDescent="0.35">
      <c r="A2064" s="6">
        <v>44785</v>
      </c>
      <c r="B2064" t="s">
        <v>43</v>
      </c>
      <c r="C2064" t="s">
        <v>60</v>
      </c>
      <c r="D2064" s="24">
        <v>44805</v>
      </c>
      <c r="E2064">
        <v>241</v>
      </c>
    </row>
    <row r="2065" spans="1:5" x14ac:dyDescent="0.35">
      <c r="A2065" s="6">
        <v>44785</v>
      </c>
      <c r="B2065" t="s">
        <v>43</v>
      </c>
      <c r="C2065" t="s">
        <v>60</v>
      </c>
      <c r="D2065" s="24">
        <v>44896</v>
      </c>
      <c r="E2065">
        <v>200</v>
      </c>
    </row>
    <row r="2066" spans="1:5" x14ac:dyDescent="0.35">
      <c r="A2066" s="6">
        <v>44785</v>
      </c>
      <c r="B2066" t="s">
        <v>43</v>
      </c>
      <c r="C2066" t="s">
        <v>60</v>
      </c>
      <c r="D2066" s="24">
        <v>44986</v>
      </c>
      <c r="E2066">
        <v>215.5</v>
      </c>
    </row>
    <row r="2067" spans="1:5" x14ac:dyDescent="0.35">
      <c r="A2067" s="6">
        <v>44785</v>
      </c>
      <c r="B2067" t="s">
        <v>43</v>
      </c>
      <c r="C2067" t="s">
        <v>60</v>
      </c>
      <c r="D2067" s="24">
        <v>45078</v>
      </c>
      <c r="E2067">
        <v>180</v>
      </c>
    </row>
    <row r="2068" spans="1:5" x14ac:dyDescent="0.35">
      <c r="A2068" s="6">
        <v>44785</v>
      </c>
      <c r="B2068" t="s">
        <v>43</v>
      </c>
      <c r="C2068" t="s">
        <v>60</v>
      </c>
      <c r="D2068" s="24">
        <v>45170</v>
      </c>
      <c r="E2068">
        <v>154.86000000000001</v>
      </c>
    </row>
    <row r="2069" spans="1:5" x14ac:dyDescent="0.35">
      <c r="A2069" s="6">
        <v>44785</v>
      </c>
      <c r="B2069" t="s">
        <v>43</v>
      </c>
      <c r="C2069" t="s">
        <v>60</v>
      </c>
      <c r="D2069" s="24">
        <v>45261</v>
      </c>
      <c r="E2069">
        <v>123.5</v>
      </c>
    </row>
    <row r="2070" spans="1:5" x14ac:dyDescent="0.35">
      <c r="A2070" s="6">
        <v>44788</v>
      </c>
      <c r="B2070" t="s">
        <v>43</v>
      </c>
      <c r="C2070" t="s">
        <v>60</v>
      </c>
      <c r="D2070" s="24">
        <v>44805</v>
      </c>
      <c r="E2070">
        <v>240.7</v>
      </c>
    </row>
    <row r="2071" spans="1:5" x14ac:dyDescent="0.35">
      <c r="A2071" s="6">
        <v>44788</v>
      </c>
      <c r="B2071" t="s">
        <v>43</v>
      </c>
      <c r="C2071" t="s">
        <v>60</v>
      </c>
      <c r="D2071" s="24">
        <v>44896</v>
      </c>
      <c r="E2071">
        <v>199</v>
      </c>
    </row>
    <row r="2072" spans="1:5" x14ac:dyDescent="0.35">
      <c r="A2072" s="6">
        <v>44788</v>
      </c>
      <c r="B2072" t="s">
        <v>43</v>
      </c>
      <c r="C2072" t="s">
        <v>60</v>
      </c>
      <c r="D2072" s="24">
        <v>44986</v>
      </c>
      <c r="E2072">
        <v>214.95</v>
      </c>
    </row>
    <row r="2073" spans="1:5" x14ac:dyDescent="0.35">
      <c r="A2073" s="6">
        <v>44788</v>
      </c>
      <c r="B2073" t="s">
        <v>43</v>
      </c>
      <c r="C2073" t="s">
        <v>60</v>
      </c>
      <c r="D2073" s="24">
        <v>45078</v>
      </c>
      <c r="E2073">
        <v>179.54</v>
      </c>
    </row>
    <row r="2074" spans="1:5" x14ac:dyDescent="0.35">
      <c r="A2074" s="6">
        <v>44788</v>
      </c>
      <c r="B2074" t="s">
        <v>43</v>
      </c>
      <c r="C2074" t="s">
        <v>60</v>
      </c>
      <c r="D2074" s="24">
        <v>45170</v>
      </c>
      <c r="E2074">
        <v>154.30000000000001</v>
      </c>
    </row>
    <row r="2075" spans="1:5" x14ac:dyDescent="0.35">
      <c r="A2075" s="6">
        <v>44788</v>
      </c>
      <c r="B2075" t="s">
        <v>43</v>
      </c>
      <c r="C2075" t="s">
        <v>60</v>
      </c>
      <c r="D2075" s="24">
        <v>45261</v>
      </c>
      <c r="E2075">
        <v>123.19</v>
      </c>
    </row>
    <row r="2076" spans="1:5" x14ac:dyDescent="0.35">
      <c r="A2076" s="6">
        <v>44789</v>
      </c>
      <c r="B2076" t="s">
        <v>43</v>
      </c>
      <c r="C2076" t="s">
        <v>60</v>
      </c>
      <c r="D2076" s="24">
        <v>44805</v>
      </c>
      <c r="E2076">
        <v>240</v>
      </c>
    </row>
    <row r="2077" spans="1:5" x14ac:dyDescent="0.35">
      <c r="A2077" s="6">
        <v>44789</v>
      </c>
      <c r="B2077" t="s">
        <v>43</v>
      </c>
      <c r="C2077" t="s">
        <v>60</v>
      </c>
      <c r="D2077" s="24">
        <v>44896</v>
      </c>
      <c r="E2077">
        <v>205.9</v>
      </c>
    </row>
    <row r="2078" spans="1:5" x14ac:dyDescent="0.35">
      <c r="A2078" s="6">
        <v>44789</v>
      </c>
      <c r="B2078" t="s">
        <v>43</v>
      </c>
      <c r="C2078" t="s">
        <v>60</v>
      </c>
      <c r="D2078" s="24">
        <v>44986</v>
      </c>
      <c r="E2078">
        <v>222</v>
      </c>
    </row>
    <row r="2079" spans="1:5" x14ac:dyDescent="0.35">
      <c r="A2079" s="6">
        <v>44789</v>
      </c>
      <c r="B2079" t="s">
        <v>43</v>
      </c>
      <c r="C2079" t="s">
        <v>60</v>
      </c>
      <c r="D2079" s="24">
        <v>45078</v>
      </c>
      <c r="E2079">
        <v>185.21</v>
      </c>
    </row>
    <row r="2080" spans="1:5" x14ac:dyDescent="0.35">
      <c r="A2080" s="6">
        <v>44789</v>
      </c>
      <c r="B2080" t="s">
        <v>43</v>
      </c>
      <c r="C2080" t="s">
        <v>60</v>
      </c>
      <c r="D2080" s="24">
        <v>45170</v>
      </c>
      <c r="E2080">
        <v>159.16999999999999</v>
      </c>
    </row>
    <row r="2081" spans="1:5" x14ac:dyDescent="0.35">
      <c r="A2081" s="6">
        <v>44789</v>
      </c>
      <c r="B2081" t="s">
        <v>43</v>
      </c>
      <c r="C2081" t="s">
        <v>60</v>
      </c>
      <c r="D2081" s="24">
        <v>45261</v>
      </c>
      <c r="E2081">
        <v>127.07</v>
      </c>
    </row>
    <row r="2082" spans="1:5" x14ac:dyDescent="0.35">
      <c r="A2082" s="6">
        <v>44790</v>
      </c>
      <c r="B2082" t="s">
        <v>43</v>
      </c>
      <c r="C2082" t="s">
        <v>60</v>
      </c>
      <c r="D2082" s="24">
        <v>44805</v>
      </c>
      <c r="E2082">
        <v>242</v>
      </c>
    </row>
    <row r="2083" spans="1:5" x14ac:dyDescent="0.35">
      <c r="A2083" s="6">
        <v>44790</v>
      </c>
      <c r="B2083" t="s">
        <v>43</v>
      </c>
      <c r="C2083" t="s">
        <v>60</v>
      </c>
      <c r="D2083" s="24">
        <v>44896</v>
      </c>
      <c r="E2083">
        <v>211</v>
      </c>
    </row>
    <row r="2084" spans="1:5" x14ac:dyDescent="0.35">
      <c r="A2084" s="6">
        <v>44790</v>
      </c>
      <c r="B2084" t="s">
        <v>43</v>
      </c>
      <c r="C2084" t="s">
        <v>60</v>
      </c>
      <c r="D2084" s="24">
        <v>44986</v>
      </c>
      <c r="E2084">
        <v>226</v>
      </c>
    </row>
    <row r="2085" spans="1:5" x14ac:dyDescent="0.35">
      <c r="A2085" s="6">
        <v>44790</v>
      </c>
      <c r="B2085" t="s">
        <v>43</v>
      </c>
      <c r="C2085" t="s">
        <v>60</v>
      </c>
      <c r="D2085" s="24">
        <v>45078</v>
      </c>
      <c r="E2085">
        <v>190</v>
      </c>
    </row>
    <row r="2086" spans="1:5" x14ac:dyDescent="0.35">
      <c r="A2086" s="6">
        <v>44790</v>
      </c>
      <c r="B2086" t="s">
        <v>43</v>
      </c>
      <c r="C2086" t="s">
        <v>60</v>
      </c>
      <c r="D2086" s="24">
        <v>45170</v>
      </c>
      <c r="E2086">
        <v>163</v>
      </c>
    </row>
    <row r="2087" spans="1:5" x14ac:dyDescent="0.35">
      <c r="A2087" s="6">
        <v>44790</v>
      </c>
      <c r="B2087" t="s">
        <v>43</v>
      </c>
      <c r="C2087" t="s">
        <v>60</v>
      </c>
      <c r="D2087" s="24">
        <v>45261</v>
      </c>
      <c r="E2087">
        <v>129</v>
      </c>
    </row>
    <row r="2088" spans="1:5" x14ac:dyDescent="0.35">
      <c r="A2088" s="6">
        <v>44791</v>
      </c>
      <c r="B2088" t="s">
        <v>43</v>
      </c>
      <c r="C2088" t="s">
        <v>60</v>
      </c>
      <c r="D2088" s="24">
        <v>44805</v>
      </c>
      <c r="E2088">
        <v>242</v>
      </c>
    </row>
    <row r="2089" spans="1:5" x14ac:dyDescent="0.35">
      <c r="A2089" s="6">
        <v>44791</v>
      </c>
      <c r="B2089" t="s">
        <v>43</v>
      </c>
      <c r="C2089" t="s">
        <v>60</v>
      </c>
      <c r="D2089" s="24">
        <v>44896</v>
      </c>
      <c r="E2089">
        <v>207</v>
      </c>
    </row>
    <row r="2090" spans="1:5" x14ac:dyDescent="0.35">
      <c r="A2090" s="6">
        <v>44791</v>
      </c>
      <c r="B2090" t="s">
        <v>43</v>
      </c>
      <c r="C2090" t="s">
        <v>60</v>
      </c>
      <c r="D2090" s="24">
        <v>44986</v>
      </c>
      <c r="E2090">
        <v>225</v>
      </c>
    </row>
    <row r="2091" spans="1:5" x14ac:dyDescent="0.35">
      <c r="A2091" s="6">
        <v>44791</v>
      </c>
      <c r="B2091" t="s">
        <v>43</v>
      </c>
      <c r="C2091" t="s">
        <v>60</v>
      </c>
      <c r="D2091" s="24">
        <v>45078</v>
      </c>
      <c r="E2091">
        <v>188</v>
      </c>
    </row>
    <row r="2092" spans="1:5" x14ac:dyDescent="0.35">
      <c r="A2092" s="6">
        <v>44791</v>
      </c>
      <c r="B2092" t="s">
        <v>43</v>
      </c>
      <c r="C2092" t="s">
        <v>60</v>
      </c>
      <c r="D2092" s="24">
        <v>45170</v>
      </c>
      <c r="E2092">
        <v>162.72999999999999</v>
      </c>
    </row>
    <row r="2093" spans="1:5" x14ac:dyDescent="0.35">
      <c r="A2093" s="6">
        <v>44791</v>
      </c>
      <c r="B2093" t="s">
        <v>43</v>
      </c>
      <c r="C2093" t="s">
        <v>60</v>
      </c>
      <c r="D2093" s="24">
        <v>45261</v>
      </c>
      <c r="E2093">
        <v>129.5</v>
      </c>
    </row>
    <row r="2094" spans="1:5" x14ac:dyDescent="0.35">
      <c r="A2094" s="6">
        <v>44792</v>
      </c>
      <c r="B2094" t="s">
        <v>43</v>
      </c>
      <c r="C2094" t="s">
        <v>60</v>
      </c>
      <c r="D2094" s="24">
        <v>44805</v>
      </c>
      <c r="E2094">
        <v>244</v>
      </c>
    </row>
    <row r="2095" spans="1:5" x14ac:dyDescent="0.35">
      <c r="A2095" s="6">
        <v>44792</v>
      </c>
      <c r="B2095" t="s">
        <v>43</v>
      </c>
      <c r="C2095" t="s">
        <v>60</v>
      </c>
      <c r="D2095" s="24">
        <v>44896</v>
      </c>
      <c r="E2095">
        <v>210</v>
      </c>
    </row>
    <row r="2096" spans="1:5" x14ac:dyDescent="0.35">
      <c r="A2096" s="6">
        <v>44792</v>
      </c>
      <c r="B2096" t="s">
        <v>43</v>
      </c>
      <c r="C2096" t="s">
        <v>60</v>
      </c>
      <c r="D2096" s="24">
        <v>44986</v>
      </c>
      <c r="E2096">
        <v>230</v>
      </c>
    </row>
    <row r="2097" spans="1:5" x14ac:dyDescent="0.35">
      <c r="A2097" s="6">
        <v>44792</v>
      </c>
      <c r="B2097" t="s">
        <v>43</v>
      </c>
      <c r="C2097" t="s">
        <v>60</v>
      </c>
      <c r="D2097" s="24">
        <v>45078</v>
      </c>
      <c r="E2097">
        <v>191</v>
      </c>
    </row>
    <row r="2098" spans="1:5" x14ac:dyDescent="0.35">
      <c r="A2098" s="6">
        <v>44792</v>
      </c>
      <c r="B2098" t="s">
        <v>43</v>
      </c>
      <c r="C2098" t="s">
        <v>60</v>
      </c>
      <c r="D2098" s="24">
        <v>45170</v>
      </c>
      <c r="E2098">
        <v>167.5</v>
      </c>
    </row>
    <row r="2099" spans="1:5" x14ac:dyDescent="0.35">
      <c r="A2099" s="6">
        <v>44792</v>
      </c>
      <c r="B2099" t="s">
        <v>43</v>
      </c>
      <c r="C2099" t="s">
        <v>60</v>
      </c>
      <c r="D2099" s="24">
        <v>45261</v>
      </c>
      <c r="E2099">
        <v>133.75</v>
      </c>
    </row>
    <row r="2100" spans="1:5" x14ac:dyDescent="0.35">
      <c r="A2100" s="6">
        <v>44795</v>
      </c>
      <c r="B2100" t="s">
        <v>43</v>
      </c>
      <c r="C2100" t="s">
        <v>60</v>
      </c>
      <c r="D2100" s="24">
        <v>44805</v>
      </c>
      <c r="E2100">
        <v>241</v>
      </c>
    </row>
    <row r="2101" spans="1:5" x14ac:dyDescent="0.35">
      <c r="A2101" s="6">
        <v>44795</v>
      </c>
      <c r="B2101" t="s">
        <v>43</v>
      </c>
      <c r="C2101" t="s">
        <v>60</v>
      </c>
      <c r="D2101" s="24">
        <v>44896</v>
      </c>
      <c r="E2101">
        <v>218.01</v>
      </c>
    </row>
    <row r="2102" spans="1:5" x14ac:dyDescent="0.35">
      <c r="A2102" s="6">
        <v>44795</v>
      </c>
      <c r="B2102" t="s">
        <v>43</v>
      </c>
      <c r="C2102" t="s">
        <v>60</v>
      </c>
      <c r="D2102" s="24">
        <v>44986</v>
      </c>
      <c r="E2102">
        <v>240</v>
      </c>
    </row>
    <row r="2103" spans="1:5" x14ac:dyDescent="0.35">
      <c r="A2103" s="6">
        <v>44795</v>
      </c>
      <c r="B2103" t="s">
        <v>43</v>
      </c>
      <c r="C2103" t="s">
        <v>60</v>
      </c>
      <c r="D2103" s="24">
        <v>45078</v>
      </c>
      <c r="E2103">
        <v>202.3</v>
      </c>
    </row>
    <row r="2104" spans="1:5" x14ac:dyDescent="0.35">
      <c r="A2104" s="6">
        <v>44795</v>
      </c>
      <c r="B2104" t="s">
        <v>43</v>
      </c>
      <c r="C2104" t="s">
        <v>60</v>
      </c>
      <c r="D2104" s="24">
        <v>45170</v>
      </c>
      <c r="E2104">
        <v>174</v>
      </c>
    </row>
    <row r="2105" spans="1:5" x14ac:dyDescent="0.35">
      <c r="A2105" s="6">
        <v>44795</v>
      </c>
      <c r="B2105" t="s">
        <v>43</v>
      </c>
      <c r="C2105" t="s">
        <v>60</v>
      </c>
      <c r="D2105" s="24">
        <v>45261</v>
      </c>
      <c r="E2105">
        <v>137.75</v>
      </c>
    </row>
    <row r="2106" spans="1:5" x14ac:dyDescent="0.35">
      <c r="A2106" s="6">
        <v>44796</v>
      </c>
      <c r="B2106" t="s">
        <v>43</v>
      </c>
      <c r="C2106" t="s">
        <v>60</v>
      </c>
      <c r="D2106" s="24">
        <v>44805</v>
      </c>
      <c r="E2106">
        <v>238.75</v>
      </c>
    </row>
    <row r="2107" spans="1:5" x14ac:dyDescent="0.35">
      <c r="A2107" s="6">
        <v>44796</v>
      </c>
      <c r="B2107" t="s">
        <v>43</v>
      </c>
      <c r="C2107" t="s">
        <v>60</v>
      </c>
      <c r="D2107" s="24">
        <v>44896</v>
      </c>
      <c r="E2107">
        <v>227.5</v>
      </c>
    </row>
    <row r="2108" spans="1:5" x14ac:dyDescent="0.35">
      <c r="A2108" s="6">
        <v>44796</v>
      </c>
      <c r="B2108" t="s">
        <v>43</v>
      </c>
      <c r="C2108" t="s">
        <v>60</v>
      </c>
      <c r="D2108" s="24">
        <v>44986</v>
      </c>
      <c r="E2108">
        <v>248</v>
      </c>
    </row>
    <row r="2109" spans="1:5" x14ac:dyDescent="0.35">
      <c r="A2109" s="6">
        <v>44796</v>
      </c>
      <c r="B2109" t="s">
        <v>43</v>
      </c>
      <c r="C2109" t="s">
        <v>60</v>
      </c>
      <c r="D2109" s="24">
        <v>45078</v>
      </c>
      <c r="E2109">
        <v>206.5</v>
      </c>
    </row>
    <row r="2110" spans="1:5" x14ac:dyDescent="0.35">
      <c r="A2110" s="6">
        <v>44796</v>
      </c>
      <c r="B2110" t="s">
        <v>43</v>
      </c>
      <c r="C2110" t="s">
        <v>60</v>
      </c>
      <c r="D2110" s="24">
        <v>45170</v>
      </c>
      <c r="E2110">
        <v>177.5</v>
      </c>
    </row>
    <row r="2111" spans="1:5" x14ac:dyDescent="0.35">
      <c r="A2111" s="6">
        <v>44796</v>
      </c>
      <c r="B2111" t="s">
        <v>43</v>
      </c>
      <c r="C2111" t="s">
        <v>60</v>
      </c>
      <c r="D2111" s="24">
        <v>45261</v>
      </c>
      <c r="E2111">
        <v>139.75</v>
      </c>
    </row>
    <row r="2112" spans="1:5" x14ac:dyDescent="0.35">
      <c r="A2112" s="6">
        <v>44797</v>
      </c>
      <c r="B2112" t="s">
        <v>43</v>
      </c>
      <c r="C2112" t="s">
        <v>60</v>
      </c>
      <c r="D2112" s="24">
        <v>44805</v>
      </c>
      <c r="E2112">
        <v>238.75</v>
      </c>
    </row>
    <row r="2113" spans="1:5" x14ac:dyDescent="0.35">
      <c r="A2113" s="6">
        <v>44797</v>
      </c>
      <c r="B2113" t="s">
        <v>43</v>
      </c>
      <c r="C2113" t="s">
        <v>60</v>
      </c>
      <c r="D2113" s="24">
        <v>44896</v>
      </c>
      <c r="E2113">
        <v>226</v>
      </c>
    </row>
    <row r="2114" spans="1:5" x14ac:dyDescent="0.35">
      <c r="A2114" s="6">
        <v>44797</v>
      </c>
      <c r="B2114" t="s">
        <v>43</v>
      </c>
      <c r="C2114" t="s">
        <v>60</v>
      </c>
      <c r="D2114" s="24">
        <v>44986</v>
      </c>
      <c r="E2114">
        <v>245</v>
      </c>
    </row>
    <row r="2115" spans="1:5" x14ac:dyDescent="0.35">
      <c r="A2115" s="6">
        <v>44797</v>
      </c>
      <c r="B2115" t="s">
        <v>43</v>
      </c>
      <c r="C2115" t="s">
        <v>60</v>
      </c>
      <c r="D2115" s="24">
        <v>45078</v>
      </c>
      <c r="E2115">
        <v>200</v>
      </c>
    </row>
    <row r="2116" spans="1:5" x14ac:dyDescent="0.35">
      <c r="A2116" s="6">
        <v>44797</v>
      </c>
      <c r="B2116" t="s">
        <v>43</v>
      </c>
      <c r="C2116" t="s">
        <v>60</v>
      </c>
      <c r="D2116" s="24">
        <v>45170</v>
      </c>
      <c r="E2116">
        <v>174.18</v>
      </c>
    </row>
    <row r="2117" spans="1:5" x14ac:dyDescent="0.35">
      <c r="A2117" s="6">
        <v>44797</v>
      </c>
      <c r="B2117" t="s">
        <v>43</v>
      </c>
      <c r="C2117" t="s">
        <v>60</v>
      </c>
      <c r="D2117" s="24">
        <v>45261</v>
      </c>
      <c r="E2117">
        <v>137.13999999999999</v>
      </c>
    </row>
    <row r="2118" spans="1:5" x14ac:dyDescent="0.35">
      <c r="A2118" s="6">
        <v>44798</v>
      </c>
      <c r="B2118" t="s">
        <v>43</v>
      </c>
      <c r="C2118" t="s">
        <v>60</v>
      </c>
      <c r="D2118" s="24">
        <v>44805</v>
      </c>
      <c r="E2118">
        <v>234.5</v>
      </c>
    </row>
    <row r="2119" spans="1:5" x14ac:dyDescent="0.35">
      <c r="A2119" s="6">
        <v>44798</v>
      </c>
      <c r="B2119" t="s">
        <v>43</v>
      </c>
      <c r="C2119" t="s">
        <v>60</v>
      </c>
      <c r="D2119" s="24">
        <v>44896</v>
      </c>
      <c r="E2119">
        <v>226</v>
      </c>
    </row>
    <row r="2120" spans="1:5" x14ac:dyDescent="0.35">
      <c r="A2120" s="6">
        <v>44798</v>
      </c>
      <c r="B2120" t="s">
        <v>43</v>
      </c>
      <c r="C2120" t="s">
        <v>60</v>
      </c>
      <c r="D2120" s="24">
        <v>44986</v>
      </c>
      <c r="E2120">
        <v>245</v>
      </c>
    </row>
    <row r="2121" spans="1:5" x14ac:dyDescent="0.35">
      <c r="A2121" s="6">
        <v>44798</v>
      </c>
      <c r="B2121" t="s">
        <v>43</v>
      </c>
      <c r="C2121" t="s">
        <v>60</v>
      </c>
      <c r="D2121" s="24">
        <v>45078</v>
      </c>
      <c r="E2121">
        <v>200</v>
      </c>
    </row>
    <row r="2122" spans="1:5" x14ac:dyDescent="0.35">
      <c r="A2122" s="6">
        <v>44798</v>
      </c>
      <c r="B2122" t="s">
        <v>43</v>
      </c>
      <c r="C2122" t="s">
        <v>60</v>
      </c>
      <c r="D2122" s="24">
        <v>45170</v>
      </c>
      <c r="E2122">
        <v>174.18</v>
      </c>
    </row>
    <row r="2123" spans="1:5" x14ac:dyDescent="0.35">
      <c r="A2123" s="6">
        <v>44798</v>
      </c>
      <c r="B2123" t="s">
        <v>43</v>
      </c>
      <c r="C2123" t="s">
        <v>60</v>
      </c>
      <c r="D2123" s="24">
        <v>45261</v>
      </c>
      <c r="E2123">
        <v>137.13999999999999</v>
      </c>
    </row>
    <row r="2124" spans="1:5" x14ac:dyDescent="0.35">
      <c r="A2124" s="6">
        <v>44799</v>
      </c>
      <c r="B2124" t="s">
        <v>43</v>
      </c>
      <c r="C2124" t="s">
        <v>60</v>
      </c>
      <c r="D2124" s="24">
        <v>44805</v>
      </c>
      <c r="E2124">
        <v>234.5</v>
      </c>
    </row>
    <row r="2125" spans="1:5" x14ac:dyDescent="0.35">
      <c r="A2125" s="6">
        <v>44799</v>
      </c>
      <c r="B2125" t="s">
        <v>43</v>
      </c>
      <c r="C2125" t="s">
        <v>60</v>
      </c>
      <c r="D2125" s="24">
        <v>44896</v>
      </c>
      <c r="E2125">
        <v>234</v>
      </c>
    </row>
    <row r="2126" spans="1:5" x14ac:dyDescent="0.35">
      <c r="A2126" s="6">
        <v>44799</v>
      </c>
      <c r="B2126" t="s">
        <v>43</v>
      </c>
      <c r="C2126" t="s">
        <v>60</v>
      </c>
      <c r="D2126" s="24">
        <v>44986</v>
      </c>
      <c r="E2126">
        <v>250</v>
      </c>
    </row>
    <row r="2127" spans="1:5" x14ac:dyDescent="0.35">
      <c r="A2127" s="6">
        <v>44799</v>
      </c>
      <c r="B2127" t="s">
        <v>43</v>
      </c>
      <c r="C2127" t="s">
        <v>60</v>
      </c>
      <c r="D2127" s="24">
        <v>45078</v>
      </c>
      <c r="E2127">
        <v>202</v>
      </c>
    </row>
    <row r="2128" spans="1:5" x14ac:dyDescent="0.35">
      <c r="A2128" s="6">
        <v>44799</v>
      </c>
      <c r="B2128" t="s">
        <v>43</v>
      </c>
      <c r="C2128" t="s">
        <v>60</v>
      </c>
      <c r="D2128" s="24">
        <v>45170</v>
      </c>
      <c r="E2128">
        <v>177</v>
      </c>
    </row>
    <row r="2129" spans="1:5" x14ac:dyDescent="0.35">
      <c r="A2129" s="6">
        <v>44799</v>
      </c>
      <c r="B2129" t="s">
        <v>43</v>
      </c>
      <c r="C2129" t="s">
        <v>60</v>
      </c>
      <c r="D2129" s="24">
        <v>45261</v>
      </c>
      <c r="E2129">
        <v>137.5</v>
      </c>
    </row>
    <row r="2130" spans="1:5" x14ac:dyDescent="0.35">
      <c r="A2130" s="6">
        <v>44802</v>
      </c>
      <c r="B2130" t="s">
        <v>43</v>
      </c>
      <c r="C2130" t="s">
        <v>60</v>
      </c>
      <c r="D2130" s="24">
        <v>44805</v>
      </c>
      <c r="E2130">
        <v>233</v>
      </c>
    </row>
    <row r="2131" spans="1:5" x14ac:dyDescent="0.35">
      <c r="A2131" s="6">
        <v>44802</v>
      </c>
      <c r="B2131" t="s">
        <v>43</v>
      </c>
      <c r="C2131" t="s">
        <v>60</v>
      </c>
      <c r="D2131" s="24">
        <v>44896</v>
      </c>
      <c r="E2131">
        <v>246.5</v>
      </c>
    </row>
    <row r="2132" spans="1:5" x14ac:dyDescent="0.35">
      <c r="A2132" s="6">
        <v>44802</v>
      </c>
      <c r="B2132" t="s">
        <v>43</v>
      </c>
      <c r="C2132" t="s">
        <v>60</v>
      </c>
      <c r="D2132" s="24">
        <v>44986</v>
      </c>
      <c r="E2132">
        <v>259</v>
      </c>
    </row>
    <row r="2133" spans="1:5" x14ac:dyDescent="0.35">
      <c r="A2133" s="6">
        <v>44802</v>
      </c>
      <c r="B2133" t="s">
        <v>43</v>
      </c>
      <c r="C2133" t="s">
        <v>60</v>
      </c>
      <c r="D2133" s="24">
        <v>45078</v>
      </c>
      <c r="E2133">
        <v>209.1</v>
      </c>
    </row>
    <row r="2134" spans="1:5" x14ac:dyDescent="0.35">
      <c r="A2134" s="6">
        <v>44802</v>
      </c>
      <c r="B2134" t="s">
        <v>43</v>
      </c>
      <c r="C2134" t="s">
        <v>60</v>
      </c>
      <c r="D2134" s="24">
        <v>45170</v>
      </c>
      <c r="E2134">
        <v>183.22</v>
      </c>
    </row>
    <row r="2135" spans="1:5" x14ac:dyDescent="0.35">
      <c r="A2135" s="6">
        <v>44802</v>
      </c>
      <c r="B2135" t="s">
        <v>43</v>
      </c>
      <c r="C2135" t="s">
        <v>60</v>
      </c>
      <c r="D2135" s="24">
        <v>45261</v>
      </c>
      <c r="E2135">
        <v>142.33000000000001</v>
      </c>
    </row>
    <row r="2136" spans="1:5" x14ac:dyDescent="0.35">
      <c r="A2136" s="6">
        <v>44803</v>
      </c>
      <c r="B2136" t="s">
        <v>43</v>
      </c>
      <c r="C2136" t="s">
        <v>60</v>
      </c>
      <c r="D2136" s="24">
        <v>44805</v>
      </c>
      <c r="E2136">
        <v>236</v>
      </c>
    </row>
    <row r="2137" spans="1:5" x14ac:dyDescent="0.35">
      <c r="A2137" s="6">
        <v>44803</v>
      </c>
      <c r="B2137" t="s">
        <v>43</v>
      </c>
      <c r="C2137" t="s">
        <v>60</v>
      </c>
      <c r="D2137" s="24">
        <v>44896</v>
      </c>
      <c r="E2137">
        <v>253</v>
      </c>
    </row>
    <row r="2138" spans="1:5" x14ac:dyDescent="0.35">
      <c r="A2138" s="6">
        <v>44803</v>
      </c>
      <c r="B2138" t="s">
        <v>43</v>
      </c>
      <c r="C2138" t="s">
        <v>60</v>
      </c>
      <c r="D2138" s="24">
        <v>44986</v>
      </c>
      <c r="E2138">
        <v>264.82</v>
      </c>
    </row>
    <row r="2139" spans="1:5" x14ac:dyDescent="0.35">
      <c r="A2139" s="6">
        <v>44803</v>
      </c>
      <c r="B2139" t="s">
        <v>43</v>
      </c>
      <c r="C2139" t="s">
        <v>60</v>
      </c>
      <c r="D2139" s="24">
        <v>45078</v>
      </c>
      <c r="E2139">
        <v>213.8</v>
      </c>
    </row>
    <row r="2140" spans="1:5" x14ac:dyDescent="0.35">
      <c r="A2140" s="6">
        <v>44803</v>
      </c>
      <c r="B2140" t="s">
        <v>43</v>
      </c>
      <c r="C2140" t="s">
        <v>60</v>
      </c>
      <c r="D2140" s="24">
        <v>45170</v>
      </c>
      <c r="E2140">
        <v>187.25</v>
      </c>
    </row>
    <row r="2141" spans="1:5" x14ac:dyDescent="0.35">
      <c r="A2141" s="6">
        <v>44803</v>
      </c>
      <c r="B2141" t="s">
        <v>43</v>
      </c>
      <c r="C2141" t="s">
        <v>60</v>
      </c>
      <c r="D2141" s="24">
        <v>45261</v>
      </c>
      <c r="E2141">
        <v>145.52000000000001</v>
      </c>
    </row>
    <row r="2142" spans="1:5" x14ac:dyDescent="0.35">
      <c r="A2142" s="6">
        <v>44804</v>
      </c>
      <c r="B2142" t="s">
        <v>43</v>
      </c>
      <c r="C2142" t="s">
        <v>60</v>
      </c>
      <c r="D2142" s="24">
        <v>44805</v>
      </c>
      <c r="E2142">
        <v>236</v>
      </c>
    </row>
    <row r="2143" spans="1:5" x14ac:dyDescent="0.35">
      <c r="A2143" s="6">
        <v>44804</v>
      </c>
      <c r="B2143" t="s">
        <v>43</v>
      </c>
      <c r="C2143" t="s">
        <v>60</v>
      </c>
      <c r="D2143" s="24">
        <v>44896</v>
      </c>
      <c r="E2143">
        <v>250</v>
      </c>
    </row>
    <row r="2144" spans="1:5" x14ac:dyDescent="0.35">
      <c r="A2144" s="6">
        <v>44804</v>
      </c>
      <c r="B2144" t="s">
        <v>43</v>
      </c>
      <c r="C2144" t="s">
        <v>60</v>
      </c>
      <c r="D2144" s="24">
        <v>44986</v>
      </c>
      <c r="E2144">
        <v>260</v>
      </c>
    </row>
    <row r="2145" spans="1:5" x14ac:dyDescent="0.35">
      <c r="A2145" s="6">
        <v>44804</v>
      </c>
      <c r="B2145" t="s">
        <v>43</v>
      </c>
      <c r="C2145" t="s">
        <v>60</v>
      </c>
      <c r="D2145" s="24">
        <v>45078</v>
      </c>
      <c r="E2145">
        <v>210.1</v>
      </c>
    </row>
    <row r="2146" spans="1:5" x14ac:dyDescent="0.35">
      <c r="A2146" s="6">
        <v>44804</v>
      </c>
      <c r="B2146" t="s">
        <v>43</v>
      </c>
      <c r="C2146" t="s">
        <v>60</v>
      </c>
      <c r="D2146" s="24">
        <v>45170</v>
      </c>
      <c r="E2146">
        <v>186.5</v>
      </c>
    </row>
    <row r="2147" spans="1:5" x14ac:dyDescent="0.35">
      <c r="A2147" s="6">
        <v>44804</v>
      </c>
      <c r="B2147" t="s">
        <v>43</v>
      </c>
      <c r="C2147" t="s">
        <v>60</v>
      </c>
      <c r="D2147" s="24">
        <v>45261</v>
      </c>
      <c r="E2147">
        <v>145</v>
      </c>
    </row>
    <row r="2148" spans="1:5" x14ac:dyDescent="0.35">
      <c r="A2148" s="6">
        <v>44805</v>
      </c>
      <c r="B2148" t="s">
        <v>43</v>
      </c>
      <c r="C2148" t="s">
        <v>60</v>
      </c>
      <c r="D2148" s="24">
        <v>44805</v>
      </c>
      <c r="E2148">
        <v>236</v>
      </c>
    </row>
    <row r="2149" spans="1:5" x14ac:dyDescent="0.35">
      <c r="A2149" s="6">
        <v>44805</v>
      </c>
      <c r="B2149" t="s">
        <v>43</v>
      </c>
      <c r="C2149" t="s">
        <v>60</v>
      </c>
      <c r="D2149" s="24">
        <v>44896</v>
      </c>
      <c r="E2149">
        <v>240</v>
      </c>
    </row>
    <row r="2150" spans="1:5" x14ac:dyDescent="0.35">
      <c r="A2150" s="6">
        <v>44805</v>
      </c>
      <c r="B2150" t="s">
        <v>43</v>
      </c>
      <c r="C2150" t="s">
        <v>60</v>
      </c>
      <c r="D2150" s="24">
        <v>44986</v>
      </c>
      <c r="E2150">
        <v>256</v>
      </c>
    </row>
    <row r="2151" spans="1:5" x14ac:dyDescent="0.35">
      <c r="A2151" s="6">
        <v>44805</v>
      </c>
      <c r="B2151" t="s">
        <v>43</v>
      </c>
      <c r="C2151" t="s">
        <v>60</v>
      </c>
      <c r="D2151" s="24">
        <v>45078</v>
      </c>
      <c r="E2151">
        <v>209</v>
      </c>
    </row>
    <row r="2152" spans="1:5" x14ac:dyDescent="0.35">
      <c r="A2152" s="6">
        <v>44805</v>
      </c>
      <c r="B2152" t="s">
        <v>43</v>
      </c>
      <c r="C2152" t="s">
        <v>60</v>
      </c>
      <c r="D2152" s="24">
        <v>45170</v>
      </c>
      <c r="E2152">
        <v>185.61</v>
      </c>
    </row>
    <row r="2153" spans="1:5" x14ac:dyDescent="0.35">
      <c r="A2153" s="6">
        <v>44805</v>
      </c>
      <c r="B2153" t="s">
        <v>43</v>
      </c>
      <c r="C2153" t="s">
        <v>60</v>
      </c>
      <c r="D2153" s="24">
        <v>45261</v>
      </c>
      <c r="E2153">
        <v>144.30000000000001</v>
      </c>
    </row>
    <row r="2154" spans="1:5" x14ac:dyDescent="0.35">
      <c r="A2154" s="6">
        <v>44806</v>
      </c>
      <c r="B2154" t="s">
        <v>43</v>
      </c>
      <c r="C2154" t="s">
        <v>60</v>
      </c>
      <c r="D2154" s="24">
        <v>44805</v>
      </c>
      <c r="E2154">
        <v>240.01</v>
      </c>
    </row>
    <row r="2155" spans="1:5" x14ac:dyDescent="0.35">
      <c r="A2155" s="6">
        <v>44806</v>
      </c>
      <c r="B2155" t="s">
        <v>43</v>
      </c>
      <c r="C2155" t="s">
        <v>60</v>
      </c>
      <c r="D2155" s="24">
        <v>44896</v>
      </c>
      <c r="E2155">
        <v>243</v>
      </c>
    </row>
    <row r="2156" spans="1:5" x14ac:dyDescent="0.35">
      <c r="A2156" s="6">
        <v>44806</v>
      </c>
      <c r="B2156" t="s">
        <v>43</v>
      </c>
      <c r="C2156" t="s">
        <v>60</v>
      </c>
      <c r="D2156" s="24">
        <v>44986</v>
      </c>
      <c r="E2156">
        <v>254.21</v>
      </c>
    </row>
    <row r="2157" spans="1:5" x14ac:dyDescent="0.35">
      <c r="A2157" s="6">
        <v>44806</v>
      </c>
      <c r="B2157" t="s">
        <v>43</v>
      </c>
      <c r="C2157" t="s">
        <v>60</v>
      </c>
      <c r="D2157" s="24">
        <v>45078</v>
      </c>
      <c r="E2157">
        <v>207.54</v>
      </c>
    </row>
    <row r="2158" spans="1:5" x14ac:dyDescent="0.35">
      <c r="A2158" s="6">
        <v>44806</v>
      </c>
      <c r="B2158" t="s">
        <v>43</v>
      </c>
      <c r="C2158" t="s">
        <v>60</v>
      </c>
      <c r="D2158" s="24">
        <v>45170</v>
      </c>
      <c r="E2158">
        <v>184.31</v>
      </c>
    </row>
    <row r="2159" spans="1:5" x14ac:dyDescent="0.35">
      <c r="A2159" s="6">
        <v>44806</v>
      </c>
      <c r="B2159" t="s">
        <v>43</v>
      </c>
      <c r="C2159" t="s">
        <v>60</v>
      </c>
      <c r="D2159" s="24">
        <v>45261</v>
      </c>
      <c r="E2159">
        <v>145</v>
      </c>
    </row>
    <row r="2160" spans="1:5" x14ac:dyDescent="0.35">
      <c r="A2160" s="6">
        <v>44809</v>
      </c>
      <c r="B2160" t="s">
        <v>43</v>
      </c>
      <c r="C2160" t="s">
        <v>60</v>
      </c>
      <c r="D2160" s="24">
        <v>44805</v>
      </c>
      <c r="E2160">
        <v>240.01</v>
      </c>
    </row>
    <row r="2161" spans="1:5" x14ac:dyDescent="0.35">
      <c r="A2161" s="6">
        <v>44809</v>
      </c>
      <c r="B2161" t="s">
        <v>43</v>
      </c>
      <c r="C2161" t="s">
        <v>60</v>
      </c>
      <c r="D2161" s="24">
        <v>44896</v>
      </c>
      <c r="E2161">
        <v>247</v>
      </c>
    </row>
    <row r="2162" spans="1:5" x14ac:dyDescent="0.35">
      <c r="A2162" s="6">
        <v>44809</v>
      </c>
      <c r="B2162" t="s">
        <v>43</v>
      </c>
      <c r="C2162" t="s">
        <v>60</v>
      </c>
      <c r="D2162" s="24">
        <v>44986</v>
      </c>
      <c r="E2162">
        <v>267</v>
      </c>
    </row>
    <row r="2163" spans="1:5" x14ac:dyDescent="0.35">
      <c r="A2163" s="6">
        <v>44809</v>
      </c>
      <c r="B2163" t="s">
        <v>43</v>
      </c>
      <c r="C2163" t="s">
        <v>60</v>
      </c>
      <c r="D2163" s="24">
        <v>45078</v>
      </c>
      <c r="E2163">
        <v>212.01</v>
      </c>
    </row>
    <row r="2164" spans="1:5" x14ac:dyDescent="0.35">
      <c r="A2164" s="6">
        <v>44809</v>
      </c>
      <c r="B2164" t="s">
        <v>43</v>
      </c>
      <c r="C2164" t="s">
        <v>60</v>
      </c>
      <c r="D2164" s="24">
        <v>45170</v>
      </c>
      <c r="E2164">
        <v>188</v>
      </c>
    </row>
    <row r="2165" spans="1:5" x14ac:dyDescent="0.35">
      <c r="A2165" s="6">
        <v>44809</v>
      </c>
      <c r="B2165" t="s">
        <v>43</v>
      </c>
      <c r="C2165" t="s">
        <v>60</v>
      </c>
      <c r="D2165" s="24">
        <v>45261</v>
      </c>
      <c r="E2165">
        <v>149</v>
      </c>
    </row>
    <row r="2166" spans="1:5" x14ac:dyDescent="0.35">
      <c r="A2166" s="6">
        <v>44810</v>
      </c>
      <c r="B2166" t="s">
        <v>43</v>
      </c>
      <c r="C2166" t="s">
        <v>60</v>
      </c>
      <c r="D2166" s="24">
        <v>44805</v>
      </c>
      <c r="E2166">
        <v>243</v>
      </c>
    </row>
    <row r="2167" spans="1:5" x14ac:dyDescent="0.35">
      <c r="A2167" s="6">
        <v>44810</v>
      </c>
      <c r="B2167" t="s">
        <v>43</v>
      </c>
      <c r="C2167" t="s">
        <v>60</v>
      </c>
      <c r="D2167" s="24">
        <v>44896</v>
      </c>
      <c r="E2167">
        <v>257</v>
      </c>
    </row>
    <row r="2168" spans="1:5" x14ac:dyDescent="0.35">
      <c r="A2168" s="6">
        <v>44810</v>
      </c>
      <c r="B2168" t="s">
        <v>43</v>
      </c>
      <c r="C2168" t="s">
        <v>60</v>
      </c>
      <c r="D2168" s="24">
        <v>44986</v>
      </c>
      <c r="E2168">
        <v>272</v>
      </c>
    </row>
    <row r="2169" spans="1:5" x14ac:dyDescent="0.35">
      <c r="A2169" s="6">
        <v>44810</v>
      </c>
      <c r="B2169" t="s">
        <v>43</v>
      </c>
      <c r="C2169" t="s">
        <v>60</v>
      </c>
      <c r="D2169" s="24">
        <v>45078</v>
      </c>
      <c r="E2169">
        <v>212.1</v>
      </c>
    </row>
    <row r="2170" spans="1:5" x14ac:dyDescent="0.35">
      <c r="A2170" s="6">
        <v>44810</v>
      </c>
      <c r="B2170" t="s">
        <v>43</v>
      </c>
      <c r="C2170" t="s">
        <v>60</v>
      </c>
      <c r="D2170" s="24">
        <v>45170</v>
      </c>
      <c r="E2170">
        <v>192.5</v>
      </c>
    </row>
    <row r="2171" spans="1:5" x14ac:dyDescent="0.35">
      <c r="A2171" s="6">
        <v>44810</v>
      </c>
      <c r="B2171" t="s">
        <v>43</v>
      </c>
      <c r="C2171" t="s">
        <v>60</v>
      </c>
      <c r="D2171" s="24">
        <v>45261</v>
      </c>
      <c r="E2171">
        <v>151.5</v>
      </c>
    </row>
    <row r="2172" spans="1:5" x14ac:dyDescent="0.35">
      <c r="A2172" s="6">
        <v>44811</v>
      </c>
      <c r="B2172" t="s">
        <v>43</v>
      </c>
      <c r="C2172" t="s">
        <v>60</v>
      </c>
      <c r="D2172" s="24">
        <v>44805</v>
      </c>
      <c r="E2172">
        <v>243</v>
      </c>
    </row>
    <row r="2173" spans="1:5" x14ac:dyDescent="0.35">
      <c r="A2173" s="6">
        <v>44811</v>
      </c>
      <c r="B2173" t="s">
        <v>43</v>
      </c>
      <c r="C2173" t="s">
        <v>60</v>
      </c>
      <c r="D2173" s="24">
        <v>44896</v>
      </c>
      <c r="E2173">
        <v>258.5</v>
      </c>
    </row>
    <row r="2174" spans="1:5" x14ac:dyDescent="0.35">
      <c r="A2174" s="6">
        <v>44811</v>
      </c>
      <c r="B2174" t="s">
        <v>43</v>
      </c>
      <c r="C2174" t="s">
        <v>60</v>
      </c>
      <c r="D2174" s="24">
        <v>44986</v>
      </c>
      <c r="E2174">
        <v>277.5</v>
      </c>
    </row>
    <row r="2175" spans="1:5" x14ac:dyDescent="0.35">
      <c r="A2175" s="6">
        <v>44811</v>
      </c>
      <c r="B2175" t="s">
        <v>43</v>
      </c>
      <c r="C2175" t="s">
        <v>60</v>
      </c>
      <c r="D2175" s="24">
        <v>45078</v>
      </c>
      <c r="E2175">
        <v>223</v>
      </c>
    </row>
    <row r="2176" spans="1:5" x14ac:dyDescent="0.35">
      <c r="A2176" s="6">
        <v>44811</v>
      </c>
      <c r="B2176" t="s">
        <v>43</v>
      </c>
      <c r="C2176" t="s">
        <v>60</v>
      </c>
      <c r="D2176" s="24">
        <v>45170</v>
      </c>
      <c r="E2176">
        <v>199.05</v>
      </c>
    </row>
    <row r="2177" spans="1:5" x14ac:dyDescent="0.35">
      <c r="A2177" s="6">
        <v>44811</v>
      </c>
      <c r="B2177" t="s">
        <v>43</v>
      </c>
      <c r="C2177" t="s">
        <v>60</v>
      </c>
      <c r="D2177" s="24">
        <v>45261</v>
      </c>
      <c r="E2177">
        <v>154.72999999999999</v>
      </c>
    </row>
    <row r="2178" spans="1:5" x14ac:dyDescent="0.35">
      <c r="A2178" s="6">
        <v>44812</v>
      </c>
      <c r="B2178" t="s">
        <v>43</v>
      </c>
      <c r="C2178" t="s">
        <v>60</v>
      </c>
      <c r="D2178" s="24">
        <v>44805</v>
      </c>
      <c r="E2178">
        <v>243</v>
      </c>
    </row>
    <row r="2179" spans="1:5" x14ac:dyDescent="0.35">
      <c r="A2179" s="6">
        <v>44812</v>
      </c>
      <c r="B2179" t="s">
        <v>43</v>
      </c>
      <c r="C2179" t="s">
        <v>60</v>
      </c>
      <c r="D2179" s="24">
        <v>44896</v>
      </c>
      <c r="E2179">
        <v>261</v>
      </c>
    </row>
    <row r="2180" spans="1:5" x14ac:dyDescent="0.35">
      <c r="A2180" s="6">
        <v>44812</v>
      </c>
      <c r="B2180" t="s">
        <v>43</v>
      </c>
      <c r="C2180" t="s">
        <v>60</v>
      </c>
      <c r="D2180" s="24">
        <v>44986</v>
      </c>
      <c r="E2180">
        <v>286</v>
      </c>
    </row>
    <row r="2181" spans="1:5" x14ac:dyDescent="0.35">
      <c r="A2181" s="6">
        <v>44812</v>
      </c>
      <c r="B2181" t="s">
        <v>43</v>
      </c>
      <c r="C2181" t="s">
        <v>60</v>
      </c>
      <c r="D2181" s="24">
        <v>45078</v>
      </c>
      <c r="E2181">
        <v>230.12</v>
      </c>
    </row>
    <row r="2182" spans="1:5" x14ac:dyDescent="0.35">
      <c r="A2182" s="6">
        <v>44812</v>
      </c>
      <c r="B2182" t="s">
        <v>43</v>
      </c>
      <c r="C2182" t="s">
        <v>60</v>
      </c>
      <c r="D2182" s="24">
        <v>45170</v>
      </c>
      <c r="E2182">
        <v>207</v>
      </c>
    </row>
    <row r="2183" spans="1:5" x14ac:dyDescent="0.35">
      <c r="A2183" s="6">
        <v>44812</v>
      </c>
      <c r="B2183" t="s">
        <v>43</v>
      </c>
      <c r="C2183" t="s">
        <v>60</v>
      </c>
      <c r="D2183" s="24">
        <v>45261</v>
      </c>
      <c r="E2183">
        <v>162</v>
      </c>
    </row>
    <row r="2184" spans="1:5" x14ac:dyDescent="0.35">
      <c r="A2184" s="6">
        <v>44813</v>
      </c>
      <c r="B2184" t="s">
        <v>43</v>
      </c>
      <c r="C2184" t="s">
        <v>60</v>
      </c>
      <c r="D2184" s="24">
        <v>44805</v>
      </c>
      <c r="E2184">
        <v>243</v>
      </c>
    </row>
    <row r="2185" spans="1:5" x14ac:dyDescent="0.35">
      <c r="A2185" s="6">
        <v>44813</v>
      </c>
      <c r="B2185" t="s">
        <v>43</v>
      </c>
      <c r="C2185" t="s">
        <v>60</v>
      </c>
      <c r="D2185" s="24">
        <v>44896</v>
      </c>
      <c r="E2185">
        <v>261.5</v>
      </c>
    </row>
    <row r="2186" spans="1:5" x14ac:dyDescent="0.35">
      <c r="A2186" s="6">
        <v>44813</v>
      </c>
      <c r="B2186" t="s">
        <v>43</v>
      </c>
      <c r="C2186" t="s">
        <v>60</v>
      </c>
      <c r="D2186" s="24">
        <v>44986</v>
      </c>
      <c r="E2186">
        <v>286.25</v>
      </c>
    </row>
    <row r="2187" spans="1:5" x14ac:dyDescent="0.35">
      <c r="A2187" s="6">
        <v>44813</v>
      </c>
      <c r="B2187" t="s">
        <v>43</v>
      </c>
      <c r="C2187" t="s">
        <v>60</v>
      </c>
      <c r="D2187" s="24">
        <v>45078</v>
      </c>
      <c r="E2187">
        <v>230.12</v>
      </c>
    </row>
    <row r="2188" spans="1:5" x14ac:dyDescent="0.35">
      <c r="A2188" s="6">
        <v>44813</v>
      </c>
      <c r="B2188" t="s">
        <v>43</v>
      </c>
      <c r="C2188" t="s">
        <v>60</v>
      </c>
      <c r="D2188" s="24">
        <v>45170</v>
      </c>
      <c r="E2188">
        <v>211.1</v>
      </c>
    </row>
    <row r="2189" spans="1:5" x14ac:dyDescent="0.35">
      <c r="A2189" s="6">
        <v>44813</v>
      </c>
      <c r="B2189" t="s">
        <v>43</v>
      </c>
      <c r="C2189" t="s">
        <v>60</v>
      </c>
      <c r="D2189" s="24">
        <v>45261</v>
      </c>
      <c r="E2189">
        <v>165.21</v>
      </c>
    </row>
    <row r="2190" spans="1:5" x14ac:dyDescent="0.35">
      <c r="A2190" s="6">
        <v>44816</v>
      </c>
      <c r="B2190" t="s">
        <v>43</v>
      </c>
      <c r="C2190" t="s">
        <v>60</v>
      </c>
      <c r="D2190" s="24">
        <v>44805</v>
      </c>
      <c r="E2190">
        <v>238.85</v>
      </c>
    </row>
    <row r="2191" spans="1:5" x14ac:dyDescent="0.35">
      <c r="A2191" s="6">
        <v>44816</v>
      </c>
      <c r="B2191" t="s">
        <v>43</v>
      </c>
      <c r="C2191" t="s">
        <v>60</v>
      </c>
      <c r="D2191" s="24">
        <v>44896</v>
      </c>
      <c r="E2191">
        <v>251</v>
      </c>
    </row>
    <row r="2192" spans="1:5" x14ac:dyDescent="0.35">
      <c r="A2192" s="6">
        <v>44816</v>
      </c>
      <c r="B2192" t="s">
        <v>43</v>
      </c>
      <c r="C2192" t="s">
        <v>60</v>
      </c>
      <c r="D2192" s="24">
        <v>44986</v>
      </c>
      <c r="E2192">
        <v>283</v>
      </c>
    </row>
    <row r="2193" spans="1:5" x14ac:dyDescent="0.35">
      <c r="A2193" s="6">
        <v>44816</v>
      </c>
      <c r="B2193" t="s">
        <v>43</v>
      </c>
      <c r="C2193" t="s">
        <v>60</v>
      </c>
      <c r="D2193" s="24">
        <v>45078</v>
      </c>
      <c r="E2193">
        <v>232</v>
      </c>
    </row>
    <row r="2194" spans="1:5" x14ac:dyDescent="0.35">
      <c r="A2194" s="6">
        <v>44816</v>
      </c>
      <c r="B2194" t="s">
        <v>43</v>
      </c>
      <c r="C2194" t="s">
        <v>60</v>
      </c>
      <c r="D2194" s="24">
        <v>45170</v>
      </c>
      <c r="E2194">
        <v>213.5</v>
      </c>
    </row>
    <row r="2195" spans="1:5" x14ac:dyDescent="0.35">
      <c r="A2195" s="6">
        <v>44816</v>
      </c>
      <c r="B2195" t="s">
        <v>43</v>
      </c>
      <c r="C2195" t="s">
        <v>60</v>
      </c>
      <c r="D2195" s="24">
        <v>45261</v>
      </c>
      <c r="E2195">
        <v>163.08000000000001</v>
      </c>
    </row>
    <row r="2196" spans="1:5" x14ac:dyDescent="0.35">
      <c r="A2196" s="6">
        <v>44817</v>
      </c>
      <c r="B2196" t="s">
        <v>43</v>
      </c>
      <c r="C2196" t="s">
        <v>60</v>
      </c>
      <c r="D2196" s="24">
        <v>44805</v>
      </c>
      <c r="E2196">
        <v>238.85</v>
      </c>
    </row>
    <row r="2197" spans="1:5" x14ac:dyDescent="0.35">
      <c r="A2197" s="6">
        <v>44817</v>
      </c>
      <c r="B2197" t="s">
        <v>43</v>
      </c>
      <c r="C2197" t="s">
        <v>60</v>
      </c>
      <c r="D2197" s="24">
        <v>44896</v>
      </c>
      <c r="E2197">
        <v>240</v>
      </c>
    </row>
    <row r="2198" spans="1:5" x14ac:dyDescent="0.35">
      <c r="A2198" s="6">
        <v>44817</v>
      </c>
      <c r="B2198" t="s">
        <v>43</v>
      </c>
      <c r="C2198" t="s">
        <v>60</v>
      </c>
      <c r="D2198" s="24">
        <v>44986</v>
      </c>
      <c r="E2198">
        <v>275</v>
      </c>
    </row>
    <row r="2199" spans="1:5" x14ac:dyDescent="0.35">
      <c r="A2199" s="6">
        <v>44817</v>
      </c>
      <c r="B2199" t="s">
        <v>43</v>
      </c>
      <c r="C2199" t="s">
        <v>60</v>
      </c>
      <c r="D2199" s="24">
        <v>45078</v>
      </c>
      <c r="E2199">
        <v>228</v>
      </c>
    </row>
    <row r="2200" spans="1:5" x14ac:dyDescent="0.35">
      <c r="A2200" s="6">
        <v>44817</v>
      </c>
      <c r="B2200" t="s">
        <v>43</v>
      </c>
      <c r="C2200" t="s">
        <v>60</v>
      </c>
      <c r="D2200" s="24">
        <v>45170</v>
      </c>
      <c r="E2200">
        <v>209.59</v>
      </c>
    </row>
    <row r="2201" spans="1:5" x14ac:dyDescent="0.35">
      <c r="A2201" s="6">
        <v>44817</v>
      </c>
      <c r="B2201" t="s">
        <v>43</v>
      </c>
      <c r="C2201" t="s">
        <v>60</v>
      </c>
      <c r="D2201" s="24">
        <v>45261</v>
      </c>
      <c r="E2201">
        <v>162.49</v>
      </c>
    </row>
    <row r="2202" spans="1:5" x14ac:dyDescent="0.35">
      <c r="A2202" s="6">
        <v>44818</v>
      </c>
      <c r="B2202" t="s">
        <v>43</v>
      </c>
      <c r="C2202" t="s">
        <v>60</v>
      </c>
      <c r="D2202" s="24">
        <v>44805</v>
      </c>
      <c r="E2202">
        <v>238.85</v>
      </c>
    </row>
    <row r="2203" spans="1:5" x14ac:dyDescent="0.35">
      <c r="A2203" s="6">
        <v>44818</v>
      </c>
      <c r="B2203" t="s">
        <v>43</v>
      </c>
      <c r="C2203" t="s">
        <v>60</v>
      </c>
      <c r="D2203" s="24">
        <v>44896</v>
      </c>
      <c r="E2203">
        <v>237</v>
      </c>
    </row>
    <row r="2204" spans="1:5" x14ac:dyDescent="0.35">
      <c r="A2204" s="6">
        <v>44818</v>
      </c>
      <c r="B2204" t="s">
        <v>43</v>
      </c>
      <c r="C2204" t="s">
        <v>60</v>
      </c>
      <c r="D2204" s="24">
        <v>44986</v>
      </c>
      <c r="E2204">
        <v>271</v>
      </c>
    </row>
    <row r="2205" spans="1:5" x14ac:dyDescent="0.35">
      <c r="A2205" s="6">
        <v>44818</v>
      </c>
      <c r="B2205" t="s">
        <v>43</v>
      </c>
      <c r="C2205" t="s">
        <v>60</v>
      </c>
      <c r="D2205" s="24">
        <v>45078</v>
      </c>
      <c r="E2205">
        <v>227</v>
      </c>
    </row>
    <row r="2206" spans="1:5" x14ac:dyDescent="0.35">
      <c r="A2206" s="6">
        <v>44818</v>
      </c>
      <c r="B2206" t="s">
        <v>43</v>
      </c>
      <c r="C2206" t="s">
        <v>60</v>
      </c>
      <c r="D2206" s="24">
        <v>45170</v>
      </c>
      <c r="E2206">
        <v>206</v>
      </c>
    </row>
    <row r="2207" spans="1:5" x14ac:dyDescent="0.35">
      <c r="A2207" s="6">
        <v>44818</v>
      </c>
      <c r="B2207" t="s">
        <v>43</v>
      </c>
      <c r="C2207" t="s">
        <v>60</v>
      </c>
      <c r="D2207" s="24">
        <v>45261</v>
      </c>
      <c r="E2207">
        <v>153</v>
      </c>
    </row>
    <row r="2208" spans="1:5" x14ac:dyDescent="0.35">
      <c r="A2208" s="6">
        <v>44819</v>
      </c>
      <c r="B2208" t="s">
        <v>43</v>
      </c>
      <c r="C2208" t="s">
        <v>60</v>
      </c>
      <c r="D2208" s="24">
        <v>44805</v>
      </c>
      <c r="E2208">
        <v>234</v>
      </c>
    </row>
    <row r="2209" spans="1:5" x14ac:dyDescent="0.35">
      <c r="A2209" s="6">
        <v>44819</v>
      </c>
      <c r="B2209" t="s">
        <v>43</v>
      </c>
      <c r="C2209" t="s">
        <v>60</v>
      </c>
      <c r="D2209" s="24">
        <v>44896</v>
      </c>
      <c r="E2209">
        <v>241</v>
      </c>
    </row>
    <row r="2210" spans="1:5" x14ac:dyDescent="0.35">
      <c r="A2210" s="6">
        <v>44819</v>
      </c>
      <c r="B2210" t="s">
        <v>43</v>
      </c>
      <c r="C2210" t="s">
        <v>60</v>
      </c>
      <c r="D2210" s="24">
        <v>44986</v>
      </c>
      <c r="E2210">
        <v>272.5</v>
      </c>
    </row>
    <row r="2211" spans="1:5" x14ac:dyDescent="0.35">
      <c r="A2211" s="6">
        <v>44819</v>
      </c>
      <c r="B2211" t="s">
        <v>43</v>
      </c>
      <c r="C2211" t="s">
        <v>60</v>
      </c>
      <c r="D2211" s="24">
        <v>45078</v>
      </c>
      <c r="E2211">
        <v>227</v>
      </c>
    </row>
    <row r="2212" spans="1:5" x14ac:dyDescent="0.35">
      <c r="A2212" s="6">
        <v>44819</v>
      </c>
      <c r="B2212" t="s">
        <v>43</v>
      </c>
      <c r="C2212" t="s">
        <v>60</v>
      </c>
      <c r="D2212" s="24">
        <v>45170</v>
      </c>
      <c r="E2212">
        <v>209.91</v>
      </c>
    </row>
    <row r="2213" spans="1:5" x14ac:dyDescent="0.35">
      <c r="A2213" s="6">
        <v>44819</v>
      </c>
      <c r="B2213" t="s">
        <v>43</v>
      </c>
      <c r="C2213" t="s">
        <v>60</v>
      </c>
      <c r="D2213" s="24">
        <v>45261</v>
      </c>
      <c r="E2213">
        <v>155.91</v>
      </c>
    </row>
    <row r="2214" spans="1:5" x14ac:dyDescent="0.35">
      <c r="A2214" s="6">
        <v>44820</v>
      </c>
      <c r="B2214" t="s">
        <v>43</v>
      </c>
      <c r="C2214" t="s">
        <v>60</v>
      </c>
      <c r="D2214" s="24">
        <v>44805</v>
      </c>
      <c r="E2214">
        <v>234</v>
      </c>
    </row>
    <row r="2215" spans="1:5" x14ac:dyDescent="0.35">
      <c r="A2215" s="6">
        <v>44820</v>
      </c>
      <c r="B2215" t="s">
        <v>43</v>
      </c>
      <c r="C2215" t="s">
        <v>60</v>
      </c>
      <c r="D2215" s="24">
        <v>44896</v>
      </c>
      <c r="E2215">
        <v>237</v>
      </c>
    </row>
    <row r="2216" spans="1:5" x14ac:dyDescent="0.35">
      <c r="A2216" s="6">
        <v>44820</v>
      </c>
      <c r="B2216" t="s">
        <v>43</v>
      </c>
      <c r="C2216" t="s">
        <v>60</v>
      </c>
      <c r="D2216" s="24">
        <v>44986</v>
      </c>
      <c r="E2216">
        <v>265</v>
      </c>
    </row>
    <row r="2217" spans="1:5" x14ac:dyDescent="0.35">
      <c r="A2217" s="6">
        <v>44820</v>
      </c>
      <c r="B2217" t="s">
        <v>43</v>
      </c>
      <c r="C2217" t="s">
        <v>60</v>
      </c>
      <c r="D2217" s="24">
        <v>45078</v>
      </c>
      <c r="E2217">
        <v>227</v>
      </c>
    </row>
    <row r="2218" spans="1:5" x14ac:dyDescent="0.35">
      <c r="A2218" s="6">
        <v>44820</v>
      </c>
      <c r="B2218" t="s">
        <v>43</v>
      </c>
      <c r="C2218" t="s">
        <v>60</v>
      </c>
      <c r="D2218" s="24">
        <v>45170</v>
      </c>
      <c r="E2218">
        <v>208.5</v>
      </c>
    </row>
    <row r="2219" spans="1:5" x14ac:dyDescent="0.35">
      <c r="A2219" s="6">
        <v>44820</v>
      </c>
      <c r="B2219" t="s">
        <v>43</v>
      </c>
      <c r="C2219" t="s">
        <v>60</v>
      </c>
      <c r="D2219" s="24">
        <v>45261</v>
      </c>
      <c r="E2219">
        <v>152.5</v>
      </c>
    </row>
    <row r="2220" spans="1:5" x14ac:dyDescent="0.35">
      <c r="A2220" s="6">
        <v>44823</v>
      </c>
      <c r="B2220" t="s">
        <v>43</v>
      </c>
      <c r="C2220" t="s">
        <v>60</v>
      </c>
      <c r="D2220" s="24">
        <v>44805</v>
      </c>
      <c r="E2220">
        <v>234</v>
      </c>
    </row>
    <row r="2221" spans="1:5" x14ac:dyDescent="0.35">
      <c r="A2221" s="6">
        <v>44823</v>
      </c>
      <c r="B2221" t="s">
        <v>43</v>
      </c>
      <c r="C2221" t="s">
        <v>60</v>
      </c>
      <c r="D2221" s="24">
        <v>44896</v>
      </c>
      <c r="E2221">
        <v>234</v>
      </c>
    </row>
    <row r="2222" spans="1:5" x14ac:dyDescent="0.35">
      <c r="A2222" s="6">
        <v>44823</v>
      </c>
      <c r="B2222" t="s">
        <v>43</v>
      </c>
      <c r="C2222" t="s">
        <v>60</v>
      </c>
      <c r="D2222" s="24">
        <v>44986</v>
      </c>
      <c r="E2222">
        <v>258</v>
      </c>
    </row>
    <row r="2223" spans="1:5" x14ac:dyDescent="0.35">
      <c r="A2223" s="6">
        <v>44823</v>
      </c>
      <c r="B2223" t="s">
        <v>43</v>
      </c>
      <c r="C2223" t="s">
        <v>60</v>
      </c>
      <c r="D2223" s="24">
        <v>45078</v>
      </c>
      <c r="E2223">
        <v>220</v>
      </c>
    </row>
    <row r="2224" spans="1:5" x14ac:dyDescent="0.35">
      <c r="A2224" s="6">
        <v>44823</v>
      </c>
      <c r="B2224" t="s">
        <v>43</v>
      </c>
      <c r="C2224" t="s">
        <v>60</v>
      </c>
      <c r="D2224" s="24">
        <v>45170</v>
      </c>
      <c r="E2224">
        <v>201.16</v>
      </c>
    </row>
    <row r="2225" spans="1:5" x14ac:dyDescent="0.35">
      <c r="A2225" s="6">
        <v>44823</v>
      </c>
      <c r="B2225" t="s">
        <v>43</v>
      </c>
      <c r="C2225" t="s">
        <v>60</v>
      </c>
      <c r="D2225" s="24">
        <v>45261</v>
      </c>
      <c r="E2225">
        <v>146.38999999999999</v>
      </c>
    </row>
    <row r="2226" spans="1:5" x14ac:dyDescent="0.35">
      <c r="A2226" s="6">
        <v>44824</v>
      </c>
      <c r="B2226" t="s">
        <v>43</v>
      </c>
      <c r="C2226" t="s">
        <v>60</v>
      </c>
      <c r="D2226" s="24">
        <v>44805</v>
      </c>
      <c r="E2226">
        <v>234</v>
      </c>
    </row>
    <row r="2227" spans="1:5" x14ac:dyDescent="0.35">
      <c r="A2227" s="6">
        <v>44824</v>
      </c>
      <c r="B2227" t="s">
        <v>43</v>
      </c>
      <c r="C2227" t="s">
        <v>60</v>
      </c>
      <c r="D2227" s="24">
        <v>44896</v>
      </c>
      <c r="E2227">
        <v>234</v>
      </c>
    </row>
    <row r="2228" spans="1:5" x14ac:dyDescent="0.35">
      <c r="A2228" s="6">
        <v>44824</v>
      </c>
      <c r="B2228" t="s">
        <v>43</v>
      </c>
      <c r="C2228" t="s">
        <v>60</v>
      </c>
      <c r="D2228" s="24">
        <v>44986</v>
      </c>
      <c r="E2228">
        <v>258</v>
      </c>
    </row>
    <row r="2229" spans="1:5" x14ac:dyDescent="0.35">
      <c r="A2229" s="6">
        <v>44824</v>
      </c>
      <c r="B2229" t="s">
        <v>43</v>
      </c>
      <c r="C2229" t="s">
        <v>60</v>
      </c>
      <c r="D2229" s="24">
        <v>45078</v>
      </c>
      <c r="E2229">
        <v>221.5</v>
      </c>
    </row>
    <row r="2230" spans="1:5" x14ac:dyDescent="0.35">
      <c r="A2230" s="6">
        <v>44824</v>
      </c>
      <c r="B2230" t="s">
        <v>43</v>
      </c>
      <c r="C2230" t="s">
        <v>60</v>
      </c>
      <c r="D2230" s="24">
        <v>45170</v>
      </c>
      <c r="E2230">
        <v>198</v>
      </c>
    </row>
    <row r="2231" spans="1:5" x14ac:dyDescent="0.35">
      <c r="A2231" s="6">
        <v>44824</v>
      </c>
      <c r="B2231" t="s">
        <v>43</v>
      </c>
      <c r="C2231" t="s">
        <v>60</v>
      </c>
      <c r="D2231" s="24">
        <v>45261</v>
      </c>
      <c r="E2231">
        <v>144.03</v>
      </c>
    </row>
    <row r="2232" spans="1:5" x14ac:dyDescent="0.35">
      <c r="A2232" s="6">
        <v>44826</v>
      </c>
      <c r="B2232" t="s">
        <v>43</v>
      </c>
      <c r="C2232" t="s">
        <v>60</v>
      </c>
      <c r="D2232" s="24">
        <v>44805</v>
      </c>
      <c r="E2232">
        <v>234</v>
      </c>
    </row>
    <row r="2233" spans="1:5" x14ac:dyDescent="0.35">
      <c r="A2233" s="6">
        <v>44826</v>
      </c>
      <c r="B2233" t="s">
        <v>43</v>
      </c>
      <c r="C2233" t="s">
        <v>60</v>
      </c>
      <c r="D2233" s="24">
        <v>44896</v>
      </c>
      <c r="E2233">
        <v>238</v>
      </c>
    </row>
    <row r="2234" spans="1:5" x14ac:dyDescent="0.35">
      <c r="A2234" s="6">
        <v>44826</v>
      </c>
      <c r="B2234" t="s">
        <v>43</v>
      </c>
      <c r="C2234" t="s">
        <v>60</v>
      </c>
      <c r="D2234" s="24">
        <v>44986</v>
      </c>
      <c r="E2234">
        <v>265</v>
      </c>
    </row>
    <row r="2235" spans="1:5" x14ac:dyDescent="0.35">
      <c r="A2235" s="6">
        <v>44826</v>
      </c>
      <c r="B2235" t="s">
        <v>43</v>
      </c>
      <c r="C2235" t="s">
        <v>60</v>
      </c>
      <c r="D2235" s="24">
        <v>45078</v>
      </c>
      <c r="E2235">
        <v>225</v>
      </c>
    </row>
    <row r="2236" spans="1:5" x14ac:dyDescent="0.35">
      <c r="A2236" s="6">
        <v>44826</v>
      </c>
      <c r="B2236" t="s">
        <v>43</v>
      </c>
      <c r="C2236" t="s">
        <v>60</v>
      </c>
      <c r="D2236" s="24">
        <v>45170</v>
      </c>
      <c r="E2236">
        <v>200</v>
      </c>
    </row>
    <row r="2237" spans="1:5" x14ac:dyDescent="0.35">
      <c r="A2237" s="6">
        <v>44826</v>
      </c>
      <c r="B2237" t="s">
        <v>43</v>
      </c>
      <c r="C2237" t="s">
        <v>60</v>
      </c>
      <c r="D2237" s="24">
        <v>45261</v>
      </c>
      <c r="E2237">
        <v>145</v>
      </c>
    </row>
    <row r="2238" spans="1:5" x14ac:dyDescent="0.35">
      <c r="A2238" s="6">
        <v>44827</v>
      </c>
      <c r="B2238" t="s">
        <v>43</v>
      </c>
      <c r="C2238" t="s">
        <v>60</v>
      </c>
      <c r="D2238" s="24">
        <v>44805</v>
      </c>
      <c r="E2238">
        <v>232.5</v>
      </c>
    </row>
    <row r="2239" spans="1:5" x14ac:dyDescent="0.35">
      <c r="A2239" s="6">
        <v>44827</v>
      </c>
      <c r="B2239" t="s">
        <v>43</v>
      </c>
      <c r="C2239" t="s">
        <v>60</v>
      </c>
      <c r="D2239" s="24">
        <v>44896</v>
      </c>
      <c r="E2239">
        <v>238</v>
      </c>
    </row>
    <row r="2240" spans="1:5" x14ac:dyDescent="0.35">
      <c r="A2240" s="6">
        <v>44827</v>
      </c>
      <c r="B2240" t="s">
        <v>43</v>
      </c>
      <c r="C2240" t="s">
        <v>60</v>
      </c>
      <c r="D2240" s="24">
        <v>44986</v>
      </c>
      <c r="E2240">
        <v>266</v>
      </c>
    </row>
    <row r="2241" spans="1:5" x14ac:dyDescent="0.35">
      <c r="A2241" s="6">
        <v>44827</v>
      </c>
      <c r="B2241" t="s">
        <v>43</v>
      </c>
      <c r="C2241" t="s">
        <v>60</v>
      </c>
      <c r="D2241" s="24">
        <v>45078</v>
      </c>
      <c r="E2241">
        <v>228</v>
      </c>
    </row>
    <row r="2242" spans="1:5" x14ac:dyDescent="0.35">
      <c r="A2242" s="6">
        <v>44827</v>
      </c>
      <c r="B2242" t="s">
        <v>43</v>
      </c>
      <c r="C2242" t="s">
        <v>60</v>
      </c>
      <c r="D2242" s="24">
        <v>45170</v>
      </c>
      <c r="E2242">
        <v>200</v>
      </c>
    </row>
    <row r="2243" spans="1:5" x14ac:dyDescent="0.35">
      <c r="A2243" s="6">
        <v>44827</v>
      </c>
      <c r="B2243" t="s">
        <v>43</v>
      </c>
      <c r="C2243" t="s">
        <v>60</v>
      </c>
      <c r="D2243" s="24">
        <v>45261</v>
      </c>
      <c r="E2243">
        <v>145</v>
      </c>
    </row>
    <row r="2244" spans="1:5" x14ac:dyDescent="0.35">
      <c r="A2244" s="6">
        <v>44830</v>
      </c>
      <c r="B2244" t="s">
        <v>43</v>
      </c>
      <c r="C2244" t="s">
        <v>60</v>
      </c>
      <c r="D2244" s="24">
        <v>44805</v>
      </c>
      <c r="E2244">
        <v>232</v>
      </c>
    </row>
    <row r="2245" spans="1:5" x14ac:dyDescent="0.35">
      <c r="A2245" s="6">
        <v>44830</v>
      </c>
      <c r="B2245" t="s">
        <v>43</v>
      </c>
      <c r="C2245" t="s">
        <v>60</v>
      </c>
      <c r="D2245" s="24">
        <v>44896</v>
      </c>
      <c r="E2245">
        <v>242</v>
      </c>
    </row>
    <row r="2246" spans="1:5" x14ac:dyDescent="0.35">
      <c r="A2246" s="6">
        <v>44830</v>
      </c>
      <c r="B2246" t="s">
        <v>43</v>
      </c>
      <c r="C2246" t="s">
        <v>60</v>
      </c>
      <c r="D2246" s="24">
        <v>44986</v>
      </c>
      <c r="E2246">
        <v>268</v>
      </c>
    </row>
    <row r="2247" spans="1:5" x14ac:dyDescent="0.35">
      <c r="A2247" s="6">
        <v>44830</v>
      </c>
      <c r="B2247" t="s">
        <v>43</v>
      </c>
      <c r="C2247" t="s">
        <v>60</v>
      </c>
      <c r="D2247" s="24">
        <v>45078</v>
      </c>
      <c r="E2247">
        <v>229.98</v>
      </c>
    </row>
    <row r="2248" spans="1:5" x14ac:dyDescent="0.35">
      <c r="A2248" s="6">
        <v>44830</v>
      </c>
      <c r="B2248" t="s">
        <v>43</v>
      </c>
      <c r="C2248" t="s">
        <v>60</v>
      </c>
      <c r="D2248" s="24">
        <v>45170</v>
      </c>
      <c r="E2248">
        <v>200.65</v>
      </c>
    </row>
    <row r="2249" spans="1:5" x14ac:dyDescent="0.35">
      <c r="A2249" s="6">
        <v>44830</v>
      </c>
      <c r="B2249" t="s">
        <v>43</v>
      </c>
      <c r="C2249" t="s">
        <v>60</v>
      </c>
      <c r="D2249" s="24">
        <v>45261</v>
      </c>
      <c r="E2249">
        <v>146</v>
      </c>
    </row>
    <row r="2250" spans="1:5" x14ac:dyDescent="0.35">
      <c r="A2250" s="6">
        <v>44831</v>
      </c>
      <c r="B2250" t="s">
        <v>43</v>
      </c>
      <c r="C2250" t="s">
        <v>60</v>
      </c>
      <c r="D2250" s="24">
        <v>44805</v>
      </c>
      <c r="E2250">
        <v>230</v>
      </c>
    </row>
    <row r="2251" spans="1:5" x14ac:dyDescent="0.35">
      <c r="A2251" s="6">
        <v>44831</v>
      </c>
      <c r="B2251" t="s">
        <v>43</v>
      </c>
      <c r="C2251" t="s">
        <v>60</v>
      </c>
      <c r="D2251" s="24">
        <v>44896</v>
      </c>
      <c r="E2251">
        <v>244.5</v>
      </c>
    </row>
    <row r="2252" spans="1:5" x14ac:dyDescent="0.35">
      <c r="A2252" s="6">
        <v>44831</v>
      </c>
      <c r="B2252" t="s">
        <v>43</v>
      </c>
      <c r="C2252" t="s">
        <v>60</v>
      </c>
      <c r="D2252" s="24">
        <v>44986</v>
      </c>
      <c r="E2252">
        <v>278</v>
      </c>
    </row>
    <row r="2253" spans="1:5" x14ac:dyDescent="0.35">
      <c r="A2253" s="6">
        <v>44831</v>
      </c>
      <c r="B2253" t="s">
        <v>43</v>
      </c>
      <c r="C2253" t="s">
        <v>60</v>
      </c>
      <c r="D2253" s="24">
        <v>45078</v>
      </c>
      <c r="E2253">
        <v>239.8</v>
      </c>
    </row>
    <row r="2254" spans="1:5" x14ac:dyDescent="0.35">
      <c r="A2254" s="6">
        <v>44831</v>
      </c>
      <c r="B2254" t="s">
        <v>43</v>
      </c>
      <c r="C2254" t="s">
        <v>60</v>
      </c>
      <c r="D2254" s="24">
        <v>45170</v>
      </c>
      <c r="E2254">
        <v>212.8</v>
      </c>
    </row>
    <row r="2255" spans="1:5" x14ac:dyDescent="0.35">
      <c r="A2255" s="6">
        <v>44831</v>
      </c>
      <c r="B2255" t="s">
        <v>43</v>
      </c>
      <c r="C2255" t="s">
        <v>60</v>
      </c>
      <c r="D2255" s="24">
        <v>45261</v>
      </c>
      <c r="E2255">
        <v>154</v>
      </c>
    </row>
    <row r="2256" spans="1:5" x14ac:dyDescent="0.35">
      <c r="A2256" s="6">
        <v>44832</v>
      </c>
      <c r="B2256" t="s">
        <v>43</v>
      </c>
      <c r="C2256" t="s">
        <v>60</v>
      </c>
      <c r="D2256" s="24">
        <v>44805</v>
      </c>
      <c r="E2256">
        <v>229</v>
      </c>
    </row>
    <row r="2257" spans="1:5" x14ac:dyDescent="0.35">
      <c r="A2257" s="6">
        <v>44832</v>
      </c>
      <c r="B2257" t="s">
        <v>43</v>
      </c>
      <c r="C2257" t="s">
        <v>60</v>
      </c>
      <c r="D2257" s="24">
        <v>44896</v>
      </c>
      <c r="E2257">
        <v>240</v>
      </c>
    </row>
    <row r="2258" spans="1:5" x14ac:dyDescent="0.35">
      <c r="A2258" s="6">
        <v>44832</v>
      </c>
      <c r="B2258" t="s">
        <v>43</v>
      </c>
      <c r="C2258" t="s">
        <v>60</v>
      </c>
      <c r="D2258" s="24">
        <v>44986</v>
      </c>
      <c r="E2258">
        <v>275.75</v>
      </c>
    </row>
    <row r="2259" spans="1:5" x14ac:dyDescent="0.35">
      <c r="A2259" s="6">
        <v>44832</v>
      </c>
      <c r="B2259" t="s">
        <v>43</v>
      </c>
      <c r="C2259" t="s">
        <v>60</v>
      </c>
      <c r="D2259" s="24">
        <v>45078</v>
      </c>
      <c r="E2259">
        <v>238</v>
      </c>
    </row>
    <row r="2260" spans="1:5" x14ac:dyDescent="0.35">
      <c r="A2260" s="6">
        <v>44832</v>
      </c>
      <c r="B2260" t="s">
        <v>43</v>
      </c>
      <c r="C2260" t="s">
        <v>60</v>
      </c>
      <c r="D2260" s="24">
        <v>45170</v>
      </c>
      <c r="E2260">
        <v>213</v>
      </c>
    </row>
    <row r="2261" spans="1:5" x14ac:dyDescent="0.35">
      <c r="A2261" s="6">
        <v>44832</v>
      </c>
      <c r="B2261" t="s">
        <v>43</v>
      </c>
      <c r="C2261" t="s">
        <v>60</v>
      </c>
      <c r="D2261" s="24">
        <v>45261</v>
      </c>
      <c r="E2261">
        <v>155</v>
      </c>
    </row>
    <row r="2262" spans="1:5" x14ac:dyDescent="0.35">
      <c r="A2262" s="6">
        <v>44833</v>
      </c>
      <c r="B2262" t="s">
        <v>43</v>
      </c>
      <c r="C2262" t="s">
        <v>60</v>
      </c>
      <c r="D2262" s="24">
        <v>44805</v>
      </c>
      <c r="E2262">
        <v>229</v>
      </c>
    </row>
    <row r="2263" spans="1:5" x14ac:dyDescent="0.35">
      <c r="A2263" s="6">
        <v>44833</v>
      </c>
      <c r="B2263" t="s">
        <v>43</v>
      </c>
      <c r="C2263" t="s">
        <v>60</v>
      </c>
      <c r="D2263" s="24">
        <v>44896</v>
      </c>
      <c r="E2263">
        <v>240</v>
      </c>
    </row>
    <row r="2264" spans="1:5" x14ac:dyDescent="0.35">
      <c r="A2264" s="6">
        <v>44833</v>
      </c>
      <c r="B2264" t="s">
        <v>43</v>
      </c>
      <c r="C2264" t="s">
        <v>60</v>
      </c>
      <c r="D2264" s="24">
        <v>44986</v>
      </c>
      <c r="E2264">
        <v>283</v>
      </c>
    </row>
    <row r="2265" spans="1:5" x14ac:dyDescent="0.35">
      <c r="A2265" s="6">
        <v>44833</v>
      </c>
      <c r="B2265" t="s">
        <v>43</v>
      </c>
      <c r="C2265" t="s">
        <v>60</v>
      </c>
      <c r="D2265" s="24">
        <v>45078</v>
      </c>
      <c r="E2265">
        <v>244.4</v>
      </c>
    </row>
    <row r="2266" spans="1:5" x14ac:dyDescent="0.35">
      <c r="A2266" s="6">
        <v>44833</v>
      </c>
      <c r="B2266" t="s">
        <v>43</v>
      </c>
      <c r="C2266" t="s">
        <v>60</v>
      </c>
      <c r="D2266" s="24">
        <v>45170</v>
      </c>
      <c r="E2266">
        <v>220</v>
      </c>
    </row>
    <row r="2267" spans="1:5" x14ac:dyDescent="0.35">
      <c r="A2267" s="6">
        <v>44833</v>
      </c>
      <c r="B2267" t="s">
        <v>43</v>
      </c>
      <c r="C2267" t="s">
        <v>60</v>
      </c>
      <c r="D2267" s="24">
        <v>45261</v>
      </c>
      <c r="E2267">
        <v>161</v>
      </c>
    </row>
    <row r="2268" spans="1:5" x14ac:dyDescent="0.35">
      <c r="A2268" s="6">
        <v>44834</v>
      </c>
      <c r="B2268" t="s">
        <v>43</v>
      </c>
      <c r="C2268" t="s">
        <v>60</v>
      </c>
      <c r="D2268" s="24">
        <v>44896</v>
      </c>
      <c r="E2268">
        <v>230</v>
      </c>
    </row>
    <row r="2269" spans="1:5" x14ac:dyDescent="0.35">
      <c r="A2269" s="6">
        <v>44834</v>
      </c>
      <c r="B2269" t="s">
        <v>43</v>
      </c>
      <c r="C2269" t="s">
        <v>60</v>
      </c>
      <c r="D2269" s="24">
        <v>44986</v>
      </c>
      <c r="E2269">
        <v>275</v>
      </c>
    </row>
    <row r="2270" spans="1:5" x14ac:dyDescent="0.35">
      <c r="A2270" s="6">
        <v>44834</v>
      </c>
      <c r="B2270" t="s">
        <v>43</v>
      </c>
      <c r="C2270" t="s">
        <v>60</v>
      </c>
      <c r="D2270" s="24">
        <v>45078</v>
      </c>
      <c r="E2270">
        <v>240</v>
      </c>
    </row>
    <row r="2271" spans="1:5" x14ac:dyDescent="0.35">
      <c r="A2271" s="6">
        <v>44834</v>
      </c>
      <c r="B2271" t="s">
        <v>43</v>
      </c>
      <c r="C2271" t="s">
        <v>60</v>
      </c>
      <c r="D2271" s="24">
        <v>45170</v>
      </c>
      <c r="E2271">
        <v>220</v>
      </c>
    </row>
    <row r="2272" spans="1:5" x14ac:dyDescent="0.35">
      <c r="A2272" s="6">
        <v>44834</v>
      </c>
      <c r="B2272" t="s">
        <v>43</v>
      </c>
      <c r="C2272" t="s">
        <v>60</v>
      </c>
      <c r="D2272" s="24">
        <v>45261</v>
      </c>
      <c r="E2272">
        <v>161</v>
      </c>
    </row>
    <row r="2273" spans="1:5" x14ac:dyDescent="0.35">
      <c r="A2273" s="6">
        <v>44837</v>
      </c>
      <c r="B2273" t="s">
        <v>43</v>
      </c>
      <c r="C2273" t="s">
        <v>60</v>
      </c>
      <c r="D2273" s="24">
        <v>44896</v>
      </c>
      <c r="E2273">
        <v>214</v>
      </c>
    </row>
    <row r="2274" spans="1:5" x14ac:dyDescent="0.35">
      <c r="A2274" s="6">
        <v>44837</v>
      </c>
      <c r="B2274" t="s">
        <v>43</v>
      </c>
      <c r="C2274" t="s">
        <v>60</v>
      </c>
      <c r="D2274" s="24">
        <v>44986</v>
      </c>
      <c r="E2274">
        <v>265</v>
      </c>
    </row>
    <row r="2275" spans="1:5" x14ac:dyDescent="0.35">
      <c r="A2275" s="6">
        <v>44837</v>
      </c>
      <c r="B2275" t="s">
        <v>43</v>
      </c>
      <c r="C2275" t="s">
        <v>60</v>
      </c>
      <c r="D2275" s="24">
        <v>45078</v>
      </c>
      <c r="E2275">
        <v>235</v>
      </c>
    </row>
    <row r="2276" spans="1:5" x14ac:dyDescent="0.35">
      <c r="A2276" s="6">
        <v>44837</v>
      </c>
      <c r="B2276" t="s">
        <v>43</v>
      </c>
      <c r="C2276" t="s">
        <v>60</v>
      </c>
      <c r="D2276" s="24">
        <v>45170</v>
      </c>
      <c r="E2276">
        <v>212</v>
      </c>
    </row>
    <row r="2277" spans="1:5" x14ac:dyDescent="0.35">
      <c r="A2277" s="6">
        <v>44837</v>
      </c>
      <c r="B2277" t="s">
        <v>43</v>
      </c>
      <c r="C2277" t="s">
        <v>60</v>
      </c>
      <c r="D2277" s="24">
        <v>45261</v>
      </c>
      <c r="E2277">
        <v>155</v>
      </c>
    </row>
    <row r="2278" spans="1:5" x14ac:dyDescent="0.35">
      <c r="A2278" s="6">
        <v>44838</v>
      </c>
      <c r="B2278" t="s">
        <v>43</v>
      </c>
      <c r="C2278" t="s">
        <v>60</v>
      </c>
      <c r="D2278" s="24">
        <v>44896</v>
      </c>
      <c r="E2278">
        <v>216</v>
      </c>
    </row>
    <row r="2279" spans="1:5" x14ac:dyDescent="0.35">
      <c r="A2279" s="6">
        <v>44838</v>
      </c>
      <c r="B2279" t="s">
        <v>43</v>
      </c>
      <c r="C2279" t="s">
        <v>60</v>
      </c>
      <c r="D2279" s="24">
        <v>44986</v>
      </c>
      <c r="E2279">
        <v>270</v>
      </c>
    </row>
    <row r="2280" spans="1:5" x14ac:dyDescent="0.35">
      <c r="A2280" s="6">
        <v>44838</v>
      </c>
      <c r="B2280" t="s">
        <v>43</v>
      </c>
      <c r="C2280" t="s">
        <v>60</v>
      </c>
      <c r="D2280" s="24">
        <v>45078</v>
      </c>
      <c r="E2280">
        <v>242</v>
      </c>
    </row>
    <row r="2281" spans="1:5" x14ac:dyDescent="0.35">
      <c r="A2281" s="6">
        <v>44838</v>
      </c>
      <c r="B2281" t="s">
        <v>43</v>
      </c>
      <c r="C2281" t="s">
        <v>60</v>
      </c>
      <c r="D2281" s="24">
        <v>45170</v>
      </c>
      <c r="E2281">
        <v>219</v>
      </c>
    </row>
    <row r="2282" spans="1:5" x14ac:dyDescent="0.35">
      <c r="A2282" s="6">
        <v>44838</v>
      </c>
      <c r="B2282" t="s">
        <v>43</v>
      </c>
      <c r="C2282" t="s">
        <v>60</v>
      </c>
      <c r="D2282" s="24">
        <v>45261</v>
      </c>
      <c r="E2282">
        <v>160</v>
      </c>
    </row>
    <row r="2283" spans="1:5" x14ac:dyDescent="0.35">
      <c r="A2283" s="6">
        <v>44839</v>
      </c>
      <c r="B2283" t="s">
        <v>43</v>
      </c>
      <c r="C2283" t="s">
        <v>60</v>
      </c>
      <c r="D2283" s="24">
        <v>44896</v>
      </c>
      <c r="E2283">
        <v>225</v>
      </c>
    </row>
    <row r="2284" spans="1:5" x14ac:dyDescent="0.35">
      <c r="A2284" s="6">
        <v>44839</v>
      </c>
      <c r="B2284" t="s">
        <v>43</v>
      </c>
      <c r="C2284" t="s">
        <v>60</v>
      </c>
      <c r="D2284" s="24">
        <v>44986</v>
      </c>
      <c r="E2284">
        <v>275</v>
      </c>
    </row>
    <row r="2285" spans="1:5" x14ac:dyDescent="0.35">
      <c r="A2285" s="6">
        <v>44839</v>
      </c>
      <c r="B2285" t="s">
        <v>43</v>
      </c>
      <c r="C2285" t="s">
        <v>60</v>
      </c>
      <c r="D2285" s="24">
        <v>45078</v>
      </c>
      <c r="E2285">
        <v>249</v>
      </c>
    </row>
    <row r="2286" spans="1:5" x14ac:dyDescent="0.35">
      <c r="A2286" s="6">
        <v>44839</v>
      </c>
      <c r="B2286" t="s">
        <v>43</v>
      </c>
      <c r="C2286" t="s">
        <v>60</v>
      </c>
      <c r="D2286" s="24">
        <v>45170</v>
      </c>
      <c r="E2286">
        <v>230</v>
      </c>
    </row>
    <row r="2287" spans="1:5" x14ac:dyDescent="0.35">
      <c r="A2287" s="6">
        <v>44839</v>
      </c>
      <c r="B2287" t="s">
        <v>43</v>
      </c>
      <c r="C2287" t="s">
        <v>60</v>
      </c>
      <c r="D2287" s="24">
        <v>45261</v>
      </c>
      <c r="E2287">
        <v>168</v>
      </c>
    </row>
    <row r="2288" spans="1:5" x14ac:dyDescent="0.35">
      <c r="A2288" s="6">
        <v>44840</v>
      </c>
      <c r="B2288" t="s">
        <v>43</v>
      </c>
      <c r="C2288" t="s">
        <v>60</v>
      </c>
      <c r="D2288" s="24">
        <v>44896</v>
      </c>
      <c r="E2288">
        <v>220</v>
      </c>
    </row>
    <row r="2289" spans="1:5" x14ac:dyDescent="0.35">
      <c r="A2289" s="6">
        <v>44840</v>
      </c>
      <c r="B2289" t="s">
        <v>43</v>
      </c>
      <c r="C2289" t="s">
        <v>60</v>
      </c>
      <c r="D2289" s="24">
        <v>44986</v>
      </c>
      <c r="E2289">
        <v>273</v>
      </c>
    </row>
    <row r="2290" spans="1:5" x14ac:dyDescent="0.35">
      <c r="A2290" s="6">
        <v>44840</v>
      </c>
      <c r="B2290" t="s">
        <v>43</v>
      </c>
      <c r="C2290" t="s">
        <v>60</v>
      </c>
      <c r="D2290" s="24">
        <v>45078</v>
      </c>
      <c r="E2290">
        <v>251</v>
      </c>
    </row>
    <row r="2291" spans="1:5" x14ac:dyDescent="0.35">
      <c r="A2291" s="6">
        <v>44840</v>
      </c>
      <c r="B2291" t="s">
        <v>43</v>
      </c>
      <c r="C2291" t="s">
        <v>60</v>
      </c>
      <c r="D2291" s="24">
        <v>45170</v>
      </c>
      <c r="E2291">
        <v>233</v>
      </c>
    </row>
    <row r="2292" spans="1:5" x14ac:dyDescent="0.35">
      <c r="A2292" s="6">
        <v>44840</v>
      </c>
      <c r="B2292" t="s">
        <v>43</v>
      </c>
      <c r="C2292" t="s">
        <v>60</v>
      </c>
      <c r="D2292" s="24">
        <v>45261</v>
      </c>
      <c r="E2292">
        <v>172</v>
      </c>
    </row>
    <row r="2293" spans="1:5" x14ac:dyDescent="0.35">
      <c r="A2293" s="6">
        <v>44841</v>
      </c>
      <c r="B2293" t="s">
        <v>43</v>
      </c>
      <c r="C2293" t="s">
        <v>60</v>
      </c>
      <c r="D2293" s="24">
        <v>44896</v>
      </c>
      <c r="E2293">
        <v>228.67</v>
      </c>
    </row>
    <row r="2294" spans="1:5" x14ac:dyDescent="0.35">
      <c r="A2294" s="6">
        <v>44841</v>
      </c>
      <c r="B2294" t="s">
        <v>43</v>
      </c>
      <c r="C2294" t="s">
        <v>60</v>
      </c>
      <c r="D2294" s="24">
        <v>44986</v>
      </c>
      <c r="E2294">
        <v>280</v>
      </c>
    </row>
    <row r="2295" spans="1:5" x14ac:dyDescent="0.35">
      <c r="A2295" s="6">
        <v>44841</v>
      </c>
      <c r="B2295" t="s">
        <v>43</v>
      </c>
      <c r="C2295" t="s">
        <v>60</v>
      </c>
      <c r="D2295" s="24">
        <v>45078</v>
      </c>
      <c r="E2295">
        <v>260</v>
      </c>
    </row>
    <row r="2296" spans="1:5" x14ac:dyDescent="0.35">
      <c r="A2296" s="6">
        <v>44841</v>
      </c>
      <c r="B2296" t="s">
        <v>43</v>
      </c>
      <c r="C2296" t="s">
        <v>60</v>
      </c>
      <c r="D2296" s="24">
        <v>45170</v>
      </c>
      <c r="E2296">
        <v>246</v>
      </c>
    </row>
    <row r="2297" spans="1:5" x14ac:dyDescent="0.35">
      <c r="A2297" s="6">
        <v>44841</v>
      </c>
      <c r="B2297" t="s">
        <v>43</v>
      </c>
      <c r="C2297" t="s">
        <v>60</v>
      </c>
      <c r="D2297" s="24">
        <v>45261</v>
      </c>
      <c r="E2297">
        <v>180</v>
      </c>
    </row>
    <row r="2298" spans="1:5" x14ac:dyDescent="0.35">
      <c r="A2298" s="6">
        <v>44844</v>
      </c>
      <c r="B2298" t="s">
        <v>43</v>
      </c>
      <c r="C2298" t="s">
        <v>60</v>
      </c>
      <c r="D2298" s="24">
        <v>44896</v>
      </c>
      <c r="E2298">
        <v>245</v>
      </c>
    </row>
    <row r="2299" spans="1:5" x14ac:dyDescent="0.35">
      <c r="A2299" s="6">
        <v>44844</v>
      </c>
      <c r="B2299" t="s">
        <v>43</v>
      </c>
      <c r="C2299" t="s">
        <v>60</v>
      </c>
      <c r="D2299" s="24">
        <v>44986</v>
      </c>
      <c r="E2299">
        <v>313.33</v>
      </c>
    </row>
    <row r="2300" spans="1:5" x14ac:dyDescent="0.35">
      <c r="A2300" s="6">
        <v>44844</v>
      </c>
      <c r="B2300" t="s">
        <v>43</v>
      </c>
      <c r="C2300" t="s">
        <v>60</v>
      </c>
      <c r="D2300" s="24">
        <v>45078</v>
      </c>
      <c r="E2300">
        <v>287.5</v>
      </c>
    </row>
    <row r="2301" spans="1:5" x14ac:dyDescent="0.35">
      <c r="A2301" s="6">
        <v>44844</v>
      </c>
      <c r="B2301" t="s">
        <v>43</v>
      </c>
      <c r="C2301" t="s">
        <v>60</v>
      </c>
      <c r="D2301" s="24">
        <v>45170</v>
      </c>
      <c r="E2301">
        <v>271.5</v>
      </c>
    </row>
    <row r="2302" spans="1:5" x14ac:dyDescent="0.35">
      <c r="A2302" s="6">
        <v>44844</v>
      </c>
      <c r="B2302" t="s">
        <v>43</v>
      </c>
      <c r="C2302" t="s">
        <v>60</v>
      </c>
      <c r="D2302" s="24">
        <v>45261</v>
      </c>
      <c r="E2302">
        <v>204</v>
      </c>
    </row>
    <row r="2303" spans="1:5" x14ac:dyDescent="0.35">
      <c r="A2303" s="6">
        <v>44845</v>
      </c>
      <c r="B2303" t="s">
        <v>43</v>
      </c>
      <c r="C2303" t="s">
        <v>60</v>
      </c>
      <c r="D2303" s="24">
        <v>44896</v>
      </c>
      <c r="E2303">
        <v>247.5</v>
      </c>
    </row>
    <row r="2304" spans="1:5" x14ac:dyDescent="0.35">
      <c r="A2304" s="6">
        <v>44845</v>
      </c>
      <c r="B2304" t="s">
        <v>43</v>
      </c>
      <c r="C2304" t="s">
        <v>60</v>
      </c>
      <c r="D2304" s="24">
        <v>44986</v>
      </c>
      <c r="E2304">
        <v>314.5</v>
      </c>
    </row>
    <row r="2305" spans="1:5" x14ac:dyDescent="0.35">
      <c r="A2305" s="6">
        <v>44845</v>
      </c>
      <c r="B2305" t="s">
        <v>43</v>
      </c>
      <c r="C2305" t="s">
        <v>60</v>
      </c>
      <c r="D2305" s="24">
        <v>45078</v>
      </c>
      <c r="E2305">
        <v>285</v>
      </c>
    </row>
    <row r="2306" spans="1:5" x14ac:dyDescent="0.35">
      <c r="A2306" s="6">
        <v>44845</v>
      </c>
      <c r="B2306" t="s">
        <v>43</v>
      </c>
      <c r="C2306" t="s">
        <v>60</v>
      </c>
      <c r="D2306" s="24">
        <v>45170</v>
      </c>
      <c r="E2306">
        <v>271</v>
      </c>
    </row>
    <row r="2307" spans="1:5" x14ac:dyDescent="0.35">
      <c r="A2307" s="6">
        <v>44845</v>
      </c>
      <c r="B2307" t="s">
        <v>43</v>
      </c>
      <c r="C2307" t="s">
        <v>60</v>
      </c>
      <c r="D2307" s="24">
        <v>45261</v>
      </c>
      <c r="E2307">
        <v>202</v>
      </c>
    </row>
    <row r="2308" spans="1:5" x14ac:dyDescent="0.35">
      <c r="A2308" s="6">
        <v>44846</v>
      </c>
      <c r="B2308" t="s">
        <v>43</v>
      </c>
      <c r="C2308" t="s">
        <v>60</v>
      </c>
      <c r="D2308" s="24">
        <v>44896</v>
      </c>
      <c r="E2308">
        <v>231</v>
      </c>
    </row>
    <row r="2309" spans="1:5" x14ac:dyDescent="0.35">
      <c r="A2309" s="6">
        <v>44846</v>
      </c>
      <c r="B2309" t="s">
        <v>43</v>
      </c>
      <c r="C2309" t="s">
        <v>60</v>
      </c>
      <c r="D2309" s="24">
        <v>44986</v>
      </c>
      <c r="E2309">
        <v>296</v>
      </c>
    </row>
    <row r="2310" spans="1:5" x14ac:dyDescent="0.35">
      <c r="A2310" s="6">
        <v>44846</v>
      </c>
      <c r="B2310" t="s">
        <v>43</v>
      </c>
      <c r="C2310" t="s">
        <v>60</v>
      </c>
      <c r="D2310" s="24">
        <v>45078</v>
      </c>
      <c r="E2310">
        <v>272</v>
      </c>
    </row>
    <row r="2311" spans="1:5" x14ac:dyDescent="0.35">
      <c r="A2311" s="6">
        <v>44846</v>
      </c>
      <c r="B2311" t="s">
        <v>43</v>
      </c>
      <c r="C2311" t="s">
        <v>60</v>
      </c>
      <c r="D2311" s="24">
        <v>45170</v>
      </c>
      <c r="E2311">
        <v>258</v>
      </c>
    </row>
    <row r="2312" spans="1:5" x14ac:dyDescent="0.35">
      <c r="A2312" s="6">
        <v>44846</v>
      </c>
      <c r="B2312" t="s">
        <v>43</v>
      </c>
      <c r="C2312" t="s">
        <v>60</v>
      </c>
      <c r="D2312" s="24">
        <v>45261</v>
      </c>
      <c r="E2312">
        <v>193</v>
      </c>
    </row>
    <row r="2313" spans="1:5" x14ac:dyDescent="0.35">
      <c r="A2313" s="6">
        <v>44847</v>
      </c>
      <c r="B2313" t="s">
        <v>43</v>
      </c>
      <c r="C2313" t="s">
        <v>60</v>
      </c>
      <c r="D2313" s="24">
        <v>44896</v>
      </c>
      <c r="E2313">
        <v>220</v>
      </c>
    </row>
    <row r="2314" spans="1:5" x14ac:dyDescent="0.35">
      <c r="A2314" s="6">
        <v>44847</v>
      </c>
      <c r="B2314" t="s">
        <v>43</v>
      </c>
      <c r="C2314" t="s">
        <v>60</v>
      </c>
      <c r="D2314" s="24">
        <v>44986</v>
      </c>
      <c r="E2314">
        <v>290</v>
      </c>
    </row>
    <row r="2315" spans="1:5" x14ac:dyDescent="0.35">
      <c r="A2315" s="6">
        <v>44847</v>
      </c>
      <c r="B2315" t="s">
        <v>43</v>
      </c>
      <c r="C2315" t="s">
        <v>60</v>
      </c>
      <c r="D2315" s="24">
        <v>45078</v>
      </c>
      <c r="E2315">
        <v>266.5</v>
      </c>
    </row>
    <row r="2316" spans="1:5" x14ac:dyDescent="0.35">
      <c r="A2316" s="6">
        <v>44847</v>
      </c>
      <c r="B2316" t="s">
        <v>43</v>
      </c>
      <c r="C2316" t="s">
        <v>60</v>
      </c>
      <c r="D2316" s="24">
        <v>45170</v>
      </c>
      <c r="E2316">
        <v>252.25</v>
      </c>
    </row>
    <row r="2317" spans="1:5" x14ac:dyDescent="0.35">
      <c r="A2317" s="6">
        <v>44847</v>
      </c>
      <c r="B2317" t="s">
        <v>43</v>
      </c>
      <c r="C2317" t="s">
        <v>60</v>
      </c>
      <c r="D2317" s="24">
        <v>45261</v>
      </c>
      <c r="E2317">
        <v>186.42</v>
      </c>
    </row>
    <row r="2318" spans="1:5" x14ac:dyDescent="0.35">
      <c r="A2318" s="6">
        <v>44848</v>
      </c>
      <c r="B2318" t="s">
        <v>43</v>
      </c>
      <c r="C2318" t="s">
        <v>60</v>
      </c>
      <c r="D2318" s="24">
        <v>44896</v>
      </c>
      <c r="E2318">
        <v>215</v>
      </c>
    </row>
    <row r="2319" spans="1:5" x14ac:dyDescent="0.35">
      <c r="A2319" s="6">
        <v>44848</v>
      </c>
      <c r="B2319" t="s">
        <v>43</v>
      </c>
      <c r="C2319" t="s">
        <v>60</v>
      </c>
      <c r="D2319" s="24">
        <v>44986</v>
      </c>
      <c r="E2319">
        <v>290</v>
      </c>
    </row>
    <row r="2320" spans="1:5" x14ac:dyDescent="0.35">
      <c r="A2320" s="6">
        <v>44848</v>
      </c>
      <c r="B2320" t="s">
        <v>43</v>
      </c>
      <c r="C2320" t="s">
        <v>60</v>
      </c>
      <c r="D2320" s="24">
        <v>45078</v>
      </c>
      <c r="E2320">
        <v>263.5</v>
      </c>
    </row>
    <row r="2321" spans="1:5" x14ac:dyDescent="0.35">
      <c r="A2321" s="6">
        <v>44848</v>
      </c>
      <c r="B2321" t="s">
        <v>43</v>
      </c>
      <c r="C2321" t="s">
        <v>60</v>
      </c>
      <c r="D2321" s="24">
        <v>45170</v>
      </c>
      <c r="E2321">
        <v>250.95</v>
      </c>
    </row>
    <row r="2322" spans="1:5" x14ac:dyDescent="0.35">
      <c r="A2322" s="6">
        <v>44848</v>
      </c>
      <c r="B2322" t="s">
        <v>43</v>
      </c>
      <c r="C2322" t="s">
        <v>60</v>
      </c>
      <c r="D2322" s="24">
        <v>45261</v>
      </c>
      <c r="E2322">
        <v>178</v>
      </c>
    </row>
    <row r="2323" spans="1:5" x14ac:dyDescent="0.35">
      <c r="A2323" s="6">
        <v>44851</v>
      </c>
      <c r="B2323" t="s">
        <v>43</v>
      </c>
      <c r="C2323" t="s">
        <v>60</v>
      </c>
      <c r="D2323" s="24">
        <v>44896</v>
      </c>
      <c r="E2323">
        <v>212</v>
      </c>
    </row>
    <row r="2324" spans="1:5" x14ac:dyDescent="0.35">
      <c r="A2324" s="6">
        <v>44851</v>
      </c>
      <c r="B2324" t="s">
        <v>43</v>
      </c>
      <c r="C2324" t="s">
        <v>60</v>
      </c>
      <c r="D2324" s="24">
        <v>44986</v>
      </c>
      <c r="E2324">
        <v>288</v>
      </c>
    </row>
    <row r="2325" spans="1:5" x14ac:dyDescent="0.35">
      <c r="A2325" s="6">
        <v>44851</v>
      </c>
      <c r="B2325" t="s">
        <v>43</v>
      </c>
      <c r="C2325" t="s">
        <v>60</v>
      </c>
      <c r="D2325" s="24">
        <v>45078</v>
      </c>
      <c r="E2325">
        <v>260</v>
      </c>
    </row>
    <row r="2326" spans="1:5" x14ac:dyDescent="0.35">
      <c r="A2326" s="6">
        <v>44851</v>
      </c>
      <c r="B2326" t="s">
        <v>43</v>
      </c>
      <c r="C2326" t="s">
        <v>60</v>
      </c>
      <c r="D2326" s="24">
        <v>45170</v>
      </c>
      <c r="E2326">
        <v>249.95</v>
      </c>
    </row>
    <row r="2327" spans="1:5" x14ac:dyDescent="0.35">
      <c r="A2327" s="6">
        <v>44851</v>
      </c>
      <c r="B2327" t="s">
        <v>43</v>
      </c>
      <c r="C2327" t="s">
        <v>60</v>
      </c>
      <c r="D2327" s="24">
        <v>45261</v>
      </c>
      <c r="E2327">
        <v>176.5</v>
      </c>
    </row>
    <row r="2328" spans="1:5" x14ac:dyDescent="0.35">
      <c r="A2328" s="6">
        <v>44852</v>
      </c>
      <c r="B2328" t="s">
        <v>43</v>
      </c>
      <c r="C2328" t="s">
        <v>60</v>
      </c>
      <c r="D2328" s="24">
        <v>44896</v>
      </c>
      <c r="E2328">
        <v>216</v>
      </c>
    </row>
    <row r="2329" spans="1:5" x14ac:dyDescent="0.35">
      <c r="A2329" s="6">
        <v>44852</v>
      </c>
      <c r="B2329" t="s">
        <v>43</v>
      </c>
      <c r="C2329" t="s">
        <v>60</v>
      </c>
      <c r="D2329" s="24">
        <v>44986</v>
      </c>
      <c r="E2329">
        <v>304.02999999999997</v>
      </c>
    </row>
    <row r="2330" spans="1:5" x14ac:dyDescent="0.35">
      <c r="A2330" s="6">
        <v>44852</v>
      </c>
      <c r="B2330" t="s">
        <v>43</v>
      </c>
      <c r="C2330" t="s">
        <v>60</v>
      </c>
      <c r="D2330" s="24">
        <v>45078</v>
      </c>
      <c r="E2330">
        <v>270</v>
      </c>
    </row>
    <row r="2331" spans="1:5" x14ac:dyDescent="0.35">
      <c r="A2331" s="6">
        <v>44852</v>
      </c>
      <c r="B2331" t="s">
        <v>43</v>
      </c>
      <c r="C2331" t="s">
        <v>60</v>
      </c>
      <c r="D2331" s="24">
        <v>45170</v>
      </c>
      <c r="E2331">
        <v>261</v>
      </c>
    </row>
    <row r="2332" spans="1:5" x14ac:dyDescent="0.35">
      <c r="A2332" s="6">
        <v>44852</v>
      </c>
      <c r="B2332" t="s">
        <v>43</v>
      </c>
      <c r="C2332" t="s">
        <v>60</v>
      </c>
      <c r="D2332" s="24">
        <v>45261</v>
      </c>
      <c r="E2332">
        <v>184.94</v>
      </c>
    </row>
    <row r="2333" spans="1:5" x14ac:dyDescent="0.35">
      <c r="A2333" s="6">
        <v>44853</v>
      </c>
      <c r="B2333" t="s">
        <v>43</v>
      </c>
      <c r="C2333" t="s">
        <v>60</v>
      </c>
      <c r="D2333" s="24">
        <v>44896</v>
      </c>
      <c r="E2333">
        <v>220</v>
      </c>
    </row>
    <row r="2334" spans="1:5" x14ac:dyDescent="0.35">
      <c r="A2334" s="6">
        <v>44853</v>
      </c>
      <c r="B2334" t="s">
        <v>43</v>
      </c>
      <c r="C2334" t="s">
        <v>60</v>
      </c>
      <c r="D2334" s="24">
        <v>44986</v>
      </c>
      <c r="E2334">
        <v>310</v>
      </c>
    </row>
    <row r="2335" spans="1:5" x14ac:dyDescent="0.35">
      <c r="A2335" s="6">
        <v>44853</v>
      </c>
      <c r="B2335" t="s">
        <v>43</v>
      </c>
      <c r="C2335" t="s">
        <v>60</v>
      </c>
      <c r="D2335" s="24">
        <v>45078</v>
      </c>
      <c r="E2335">
        <v>271.8</v>
      </c>
    </row>
    <row r="2336" spans="1:5" x14ac:dyDescent="0.35">
      <c r="A2336" s="6">
        <v>44853</v>
      </c>
      <c r="B2336" t="s">
        <v>43</v>
      </c>
      <c r="C2336" t="s">
        <v>60</v>
      </c>
      <c r="D2336" s="24">
        <v>45170</v>
      </c>
      <c r="E2336">
        <v>261.27</v>
      </c>
    </row>
    <row r="2337" spans="1:5" x14ac:dyDescent="0.35">
      <c r="A2337" s="6">
        <v>44853</v>
      </c>
      <c r="B2337" t="s">
        <v>43</v>
      </c>
      <c r="C2337" t="s">
        <v>60</v>
      </c>
      <c r="D2337" s="24">
        <v>45261</v>
      </c>
      <c r="E2337">
        <v>185.54</v>
      </c>
    </row>
    <row r="2338" spans="1:5" x14ac:dyDescent="0.35">
      <c r="A2338" s="6">
        <v>44854</v>
      </c>
      <c r="B2338" t="s">
        <v>43</v>
      </c>
      <c r="C2338" t="s">
        <v>60</v>
      </c>
      <c r="D2338" s="24">
        <v>44896</v>
      </c>
      <c r="E2338">
        <v>223</v>
      </c>
    </row>
    <row r="2339" spans="1:5" x14ac:dyDescent="0.35">
      <c r="A2339" s="6">
        <v>44854</v>
      </c>
      <c r="B2339" t="s">
        <v>43</v>
      </c>
      <c r="C2339" t="s">
        <v>60</v>
      </c>
      <c r="D2339" s="24">
        <v>44986</v>
      </c>
      <c r="E2339">
        <v>315</v>
      </c>
    </row>
    <row r="2340" spans="1:5" x14ac:dyDescent="0.35">
      <c r="A2340" s="6">
        <v>44854</v>
      </c>
      <c r="B2340" t="s">
        <v>43</v>
      </c>
      <c r="C2340" t="s">
        <v>60</v>
      </c>
      <c r="D2340" s="24">
        <v>45078</v>
      </c>
      <c r="E2340">
        <v>277.5</v>
      </c>
    </row>
    <row r="2341" spans="1:5" x14ac:dyDescent="0.35">
      <c r="A2341" s="6">
        <v>44854</v>
      </c>
      <c r="B2341" t="s">
        <v>43</v>
      </c>
      <c r="C2341" t="s">
        <v>60</v>
      </c>
      <c r="D2341" s="24">
        <v>45170</v>
      </c>
      <c r="E2341">
        <v>267</v>
      </c>
    </row>
    <row r="2342" spans="1:5" x14ac:dyDescent="0.35">
      <c r="A2342" s="6">
        <v>44854</v>
      </c>
      <c r="B2342" t="s">
        <v>43</v>
      </c>
      <c r="C2342" t="s">
        <v>60</v>
      </c>
      <c r="D2342" s="24">
        <v>45261</v>
      </c>
      <c r="E2342">
        <v>194</v>
      </c>
    </row>
    <row r="2343" spans="1:5" x14ac:dyDescent="0.35">
      <c r="A2343" s="6">
        <v>44855</v>
      </c>
      <c r="B2343" t="s">
        <v>43</v>
      </c>
      <c r="C2343" t="s">
        <v>60</v>
      </c>
      <c r="D2343" s="24">
        <v>44896</v>
      </c>
      <c r="E2343">
        <v>223</v>
      </c>
    </row>
    <row r="2344" spans="1:5" x14ac:dyDescent="0.35">
      <c r="A2344" s="6">
        <v>44855</v>
      </c>
      <c r="B2344" t="s">
        <v>43</v>
      </c>
      <c r="C2344" t="s">
        <v>60</v>
      </c>
      <c r="D2344" s="24">
        <v>44986</v>
      </c>
      <c r="E2344">
        <v>325</v>
      </c>
    </row>
    <row r="2345" spans="1:5" x14ac:dyDescent="0.35">
      <c r="A2345" s="6">
        <v>44855</v>
      </c>
      <c r="B2345" t="s">
        <v>43</v>
      </c>
      <c r="C2345" t="s">
        <v>60</v>
      </c>
      <c r="D2345" s="24">
        <v>45078</v>
      </c>
      <c r="E2345">
        <v>280</v>
      </c>
    </row>
    <row r="2346" spans="1:5" x14ac:dyDescent="0.35">
      <c r="A2346" s="6">
        <v>44855</v>
      </c>
      <c r="B2346" t="s">
        <v>43</v>
      </c>
      <c r="C2346" t="s">
        <v>60</v>
      </c>
      <c r="D2346" s="24">
        <v>45170</v>
      </c>
      <c r="E2346">
        <v>269</v>
      </c>
    </row>
    <row r="2347" spans="1:5" x14ac:dyDescent="0.35">
      <c r="A2347" s="6">
        <v>44855</v>
      </c>
      <c r="B2347" t="s">
        <v>43</v>
      </c>
      <c r="C2347" t="s">
        <v>60</v>
      </c>
      <c r="D2347" s="24">
        <v>45261</v>
      </c>
      <c r="E2347">
        <v>196.91</v>
      </c>
    </row>
    <row r="2348" spans="1:5" x14ac:dyDescent="0.35">
      <c r="A2348" s="6">
        <v>44858</v>
      </c>
      <c r="B2348" t="s">
        <v>43</v>
      </c>
      <c r="C2348" t="s">
        <v>60</v>
      </c>
      <c r="D2348" s="24">
        <v>44896</v>
      </c>
      <c r="E2348">
        <v>216</v>
      </c>
    </row>
    <row r="2349" spans="1:5" x14ac:dyDescent="0.35">
      <c r="A2349" s="6">
        <v>44858</v>
      </c>
      <c r="B2349" t="s">
        <v>43</v>
      </c>
      <c r="C2349" t="s">
        <v>60</v>
      </c>
      <c r="D2349" s="24">
        <v>44986</v>
      </c>
      <c r="E2349">
        <v>314.75</v>
      </c>
    </row>
    <row r="2350" spans="1:5" x14ac:dyDescent="0.35">
      <c r="A2350" s="6">
        <v>44858</v>
      </c>
      <c r="B2350" t="s">
        <v>43</v>
      </c>
      <c r="C2350" t="s">
        <v>60</v>
      </c>
      <c r="D2350" s="24">
        <v>45078</v>
      </c>
      <c r="E2350">
        <v>274.47000000000003</v>
      </c>
    </row>
    <row r="2351" spans="1:5" x14ac:dyDescent="0.35">
      <c r="A2351" s="6">
        <v>44858</v>
      </c>
      <c r="B2351" t="s">
        <v>43</v>
      </c>
      <c r="C2351" t="s">
        <v>60</v>
      </c>
      <c r="D2351" s="24">
        <v>45170</v>
      </c>
      <c r="E2351">
        <v>262.5</v>
      </c>
    </row>
    <row r="2352" spans="1:5" x14ac:dyDescent="0.35">
      <c r="A2352" s="6">
        <v>44858</v>
      </c>
      <c r="B2352" t="s">
        <v>43</v>
      </c>
      <c r="C2352" t="s">
        <v>60</v>
      </c>
      <c r="D2352" s="24">
        <v>45261</v>
      </c>
      <c r="E2352">
        <v>195</v>
      </c>
    </row>
    <row r="2353" spans="1:5" x14ac:dyDescent="0.35">
      <c r="A2353" s="6">
        <v>44859</v>
      </c>
      <c r="B2353" t="s">
        <v>43</v>
      </c>
      <c r="C2353" t="s">
        <v>60</v>
      </c>
      <c r="D2353" s="24">
        <v>44896</v>
      </c>
      <c r="E2353">
        <v>218.5</v>
      </c>
    </row>
    <row r="2354" spans="1:5" x14ac:dyDescent="0.35">
      <c r="A2354" s="6">
        <v>44859</v>
      </c>
      <c r="B2354" t="s">
        <v>43</v>
      </c>
      <c r="C2354" t="s">
        <v>60</v>
      </c>
      <c r="D2354" s="24">
        <v>44986</v>
      </c>
      <c r="E2354">
        <v>303</v>
      </c>
    </row>
    <row r="2355" spans="1:5" x14ac:dyDescent="0.35">
      <c r="A2355" s="6">
        <v>44859</v>
      </c>
      <c r="B2355" t="s">
        <v>43</v>
      </c>
      <c r="C2355" t="s">
        <v>60</v>
      </c>
      <c r="D2355" s="24">
        <v>45078</v>
      </c>
      <c r="E2355">
        <v>270.27999999999997</v>
      </c>
    </row>
    <row r="2356" spans="1:5" x14ac:dyDescent="0.35">
      <c r="A2356" s="6">
        <v>44859</v>
      </c>
      <c r="B2356" t="s">
        <v>43</v>
      </c>
      <c r="C2356" t="s">
        <v>60</v>
      </c>
      <c r="D2356" s="24">
        <v>45170</v>
      </c>
      <c r="E2356">
        <v>262.5</v>
      </c>
    </row>
    <row r="2357" spans="1:5" x14ac:dyDescent="0.35">
      <c r="A2357" s="6">
        <v>44859</v>
      </c>
      <c r="B2357" t="s">
        <v>43</v>
      </c>
      <c r="C2357" t="s">
        <v>60</v>
      </c>
      <c r="D2357" s="24">
        <v>45261</v>
      </c>
      <c r="E2357">
        <v>197</v>
      </c>
    </row>
    <row r="2358" spans="1:5" x14ac:dyDescent="0.35">
      <c r="A2358" s="6">
        <v>44860</v>
      </c>
      <c r="B2358" t="s">
        <v>43</v>
      </c>
      <c r="C2358" t="s">
        <v>60</v>
      </c>
      <c r="D2358" s="24">
        <v>44896</v>
      </c>
      <c r="E2358">
        <v>218</v>
      </c>
    </row>
    <row r="2359" spans="1:5" x14ac:dyDescent="0.35">
      <c r="A2359" s="6">
        <v>44860</v>
      </c>
      <c r="B2359" t="s">
        <v>43</v>
      </c>
      <c r="C2359" t="s">
        <v>60</v>
      </c>
      <c r="D2359" s="24">
        <v>44986</v>
      </c>
      <c r="E2359">
        <v>299</v>
      </c>
    </row>
    <row r="2360" spans="1:5" x14ac:dyDescent="0.35">
      <c r="A2360" s="6">
        <v>44860</v>
      </c>
      <c r="B2360" t="s">
        <v>43</v>
      </c>
      <c r="C2360" t="s">
        <v>60</v>
      </c>
      <c r="D2360" s="24">
        <v>45078</v>
      </c>
      <c r="E2360">
        <v>262.75</v>
      </c>
    </row>
    <row r="2361" spans="1:5" x14ac:dyDescent="0.35">
      <c r="A2361" s="6">
        <v>44860</v>
      </c>
      <c r="B2361" t="s">
        <v>43</v>
      </c>
      <c r="C2361" t="s">
        <v>60</v>
      </c>
      <c r="D2361" s="24">
        <v>45170</v>
      </c>
      <c r="E2361">
        <v>255</v>
      </c>
    </row>
    <row r="2362" spans="1:5" x14ac:dyDescent="0.35">
      <c r="A2362" s="6">
        <v>44860</v>
      </c>
      <c r="B2362" t="s">
        <v>43</v>
      </c>
      <c r="C2362" t="s">
        <v>60</v>
      </c>
      <c r="D2362" s="24">
        <v>45261</v>
      </c>
      <c r="E2362">
        <v>192.75</v>
      </c>
    </row>
    <row r="2363" spans="1:5" x14ac:dyDescent="0.35">
      <c r="A2363" s="6">
        <v>44861</v>
      </c>
      <c r="B2363" t="s">
        <v>43</v>
      </c>
      <c r="C2363" t="s">
        <v>60</v>
      </c>
      <c r="D2363" s="24">
        <v>44896</v>
      </c>
      <c r="E2363">
        <v>202</v>
      </c>
    </row>
    <row r="2364" spans="1:5" x14ac:dyDescent="0.35">
      <c r="A2364" s="6">
        <v>44861</v>
      </c>
      <c r="B2364" t="s">
        <v>43</v>
      </c>
      <c r="C2364" t="s">
        <v>60</v>
      </c>
      <c r="D2364" s="24">
        <v>44986</v>
      </c>
      <c r="E2364">
        <v>288.35000000000002</v>
      </c>
    </row>
    <row r="2365" spans="1:5" x14ac:dyDescent="0.35">
      <c r="A2365" s="6">
        <v>44861</v>
      </c>
      <c r="B2365" t="s">
        <v>43</v>
      </c>
      <c r="C2365" t="s">
        <v>60</v>
      </c>
      <c r="D2365" s="24">
        <v>45078</v>
      </c>
      <c r="E2365">
        <v>252</v>
      </c>
    </row>
    <row r="2366" spans="1:5" x14ac:dyDescent="0.35">
      <c r="A2366" s="6">
        <v>44861</v>
      </c>
      <c r="B2366" t="s">
        <v>43</v>
      </c>
      <c r="C2366" t="s">
        <v>60</v>
      </c>
      <c r="D2366" s="24">
        <v>45170</v>
      </c>
      <c r="E2366">
        <v>245.87</v>
      </c>
    </row>
    <row r="2367" spans="1:5" x14ac:dyDescent="0.35">
      <c r="A2367" s="6">
        <v>44861</v>
      </c>
      <c r="B2367" t="s">
        <v>43</v>
      </c>
      <c r="C2367" t="s">
        <v>60</v>
      </c>
      <c r="D2367" s="24">
        <v>45261</v>
      </c>
      <c r="E2367">
        <v>186</v>
      </c>
    </row>
    <row r="2368" spans="1:5" x14ac:dyDescent="0.35">
      <c r="A2368" s="6">
        <v>44862</v>
      </c>
      <c r="B2368" t="s">
        <v>43</v>
      </c>
      <c r="C2368" t="s">
        <v>60</v>
      </c>
      <c r="D2368" s="24">
        <v>44896</v>
      </c>
      <c r="E2368">
        <v>200</v>
      </c>
    </row>
    <row r="2369" spans="1:5" x14ac:dyDescent="0.35">
      <c r="A2369" s="6">
        <v>44862</v>
      </c>
      <c r="B2369" t="s">
        <v>43</v>
      </c>
      <c r="C2369" t="s">
        <v>60</v>
      </c>
      <c r="D2369" s="24">
        <v>44986</v>
      </c>
      <c r="E2369">
        <v>284</v>
      </c>
    </row>
    <row r="2370" spans="1:5" x14ac:dyDescent="0.35">
      <c r="A2370" s="6">
        <v>44862</v>
      </c>
      <c r="B2370" t="s">
        <v>43</v>
      </c>
      <c r="C2370" t="s">
        <v>60</v>
      </c>
      <c r="D2370" s="24">
        <v>45078</v>
      </c>
      <c r="E2370">
        <v>249</v>
      </c>
    </row>
    <row r="2371" spans="1:5" x14ac:dyDescent="0.35">
      <c r="A2371" s="6">
        <v>44862</v>
      </c>
      <c r="B2371" t="s">
        <v>43</v>
      </c>
      <c r="C2371" t="s">
        <v>60</v>
      </c>
      <c r="D2371" s="24">
        <v>45170</v>
      </c>
      <c r="E2371">
        <v>240</v>
      </c>
    </row>
    <row r="2372" spans="1:5" x14ac:dyDescent="0.35">
      <c r="A2372" s="6">
        <v>44862</v>
      </c>
      <c r="B2372" t="s">
        <v>43</v>
      </c>
      <c r="C2372" t="s">
        <v>60</v>
      </c>
      <c r="D2372" s="24">
        <v>45261</v>
      </c>
      <c r="E2372">
        <v>186</v>
      </c>
    </row>
    <row r="2373" spans="1:5" x14ac:dyDescent="0.35">
      <c r="A2373" s="6">
        <v>44865</v>
      </c>
      <c r="B2373" t="s">
        <v>43</v>
      </c>
      <c r="C2373" t="s">
        <v>60</v>
      </c>
      <c r="D2373" s="24">
        <v>44896</v>
      </c>
      <c r="E2373">
        <v>194</v>
      </c>
    </row>
    <row r="2374" spans="1:5" x14ac:dyDescent="0.35">
      <c r="A2374" s="6">
        <v>44865</v>
      </c>
      <c r="B2374" t="s">
        <v>43</v>
      </c>
      <c r="C2374" t="s">
        <v>60</v>
      </c>
      <c r="D2374" s="24">
        <v>44986</v>
      </c>
      <c r="E2374">
        <v>260.69</v>
      </c>
    </row>
    <row r="2375" spans="1:5" x14ac:dyDescent="0.35">
      <c r="A2375" s="6">
        <v>44865</v>
      </c>
      <c r="B2375" t="s">
        <v>43</v>
      </c>
      <c r="C2375" t="s">
        <v>60</v>
      </c>
      <c r="D2375" s="24">
        <v>45078</v>
      </c>
      <c r="E2375">
        <v>226.25</v>
      </c>
    </row>
    <row r="2376" spans="1:5" x14ac:dyDescent="0.35">
      <c r="A2376" s="6">
        <v>44865</v>
      </c>
      <c r="B2376" t="s">
        <v>43</v>
      </c>
      <c r="C2376" t="s">
        <v>60</v>
      </c>
      <c r="D2376" s="24">
        <v>45170</v>
      </c>
      <c r="E2376">
        <v>218</v>
      </c>
    </row>
    <row r="2377" spans="1:5" x14ac:dyDescent="0.35">
      <c r="A2377" s="6">
        <v>44865</v>
      </c>
      <c r="B2377" t="s">
        <v>43</v>
      </c>
      <c r="C2377" t="s">
        <v>60</v>
      </c>
      <c r="D2377" s="24">
        <v>45261</v>
      </c>
      <c r="E2377">
        <v>170.1</v>
      </c>
    </row>
    <row r="2378" spans="1:5" x14ac:dyDescent="0.35">
      <c r="A2378" s="6">
        <v>44866</v>
      </c>
      <c r="B2378" t="s">
        <v>43</v>
      </c>
      <c r="C2378" t="s">
        <v>60</v>
      </c>
      <c r="D2378" s="24">
        <v>44896</v>
      </c>
      <c r="E2378">
        <v>195</v>
      </c>
    </row>
    <row r="2379" spans="1:5" x14ac:dyDescent="0.35">
      <c r="A2379" s="6">
        <v>44866</v>
      </c>
      <c r="B2379" t="s">
        <v>43</v>
      </c>
      <c r="C2379" t="s">
        <v>60</v>
      </c>
      <c r="D2379" s="24">
        <v>44986</v>
      </c>
      <c r="E2379">
        <v>257</v>
      </c>
    </row>
    <row r="2380" spans="1:5" x14ac:dyDescent="0.35">
      <c r="A2380" s="6">
        <v>44866</v>
      </c>
      <c r="B2380" t="s">
        <v>43</v>
      </c>
      <c r="C2380" t="s">
        <v>60</v>
      </c>
      <c r="D2380" s="24">
        <v>45078</v>
      </c>
      <c r="E2380">
        <v>222</v>
      </c>
    </row>
    <row r="2381" spans="1:5" x14ac:dyDescent="0.35">
      <c r="A2381" s="6">
        <v>44866</v>
      </c>
      <c r="B2381" t="s">
        <v>43</v>
      </c>
      <c r="C2381" t="s">
        <v>60</v>
      </c>
      <c r="D2381" s="24">
        <v>45170</v>
      </c>
      <c r="E2381">
        <v>213</v>
      </c>
    </row>
    <row r="2382" spans="1:5" x14ac:dyDescent="0.35">
      <c r="A2382" s="6">
        <v>44866</v>
      </c>
      <c r="B2382" t="s">
        <v>43</v>
      </c>
      <c r="C2382" t="s">
        <v>60</v>
      </c>
      <c r="D2382" s="24">
        <v>45261</v>
      </c>
      <c r="E2382">
        <v>166.59</v>
      </c>
    </row>
    <row r="2383" spans="1:5" x14ac:dyDescent="0.35">
      <c r="A2383" s="6">
        <v>44867</v>
      </c>
      <c r="B2383" t="s">
        <v>43</v>
      </c>
      <c r="C2383" t="s">
        <v>60</v>
      </c>
      <c r="D2383" s="24">
        <v>44896</v>
      </c>
      <c r="E2383">
        <v>206</v>
      </c>
    </row>
    <row r="2384" spans="1:5" x14ac:dyDescent="0.35">
      <c r="A2384" s="6">
        <v>44867</v>
      </c>
      <c r="B2384" t="s">
        <v>43</v>
      </c>
      <c r="C2384" t="s">
        <v>60</v>
      </c>
      <c r="D2384" s="24">
        <v>44986</v>
      </c>
      <c r="E2384">
        <v>271.63</v>
      </c>
    </row>
    <row r="2385" spans="1:5" x14ac:dyDescent="0.35">
      <c r="A2385" s="6">
        <v>44867</v>
      </c>
      <c r="B2385" t="s">
        <v>43</v>
      </c>
      <c r="C2385" t="s">
        <v>60</v>
      </c>
      <c r="D2385" s="24">
        <v>45078</v>
      </c>
      <c r="E2385">
        <v>229</v>
      </c>
    </row>
    <row r="2386" spans="1:5" x14ac:dyDescent="0.35">
      <c r="A2386" s="6">
        <v>44867</v>
      </c>
      <c r="B2386" t="s">
        <v>43</v>
      </c>
      <c r="C2386" t="s">
        <v>60</v>
      </c>
      <c r="D2386" s="24">
        <v>45170</v>
      </c>
      <c r="E2386">
        <v>219.27</v>
      </c>
    </row>
    <row r="2387" spans="1:5" x14ac:dyDescent="0.35">
      <c r="A2387" s="6">
        <v>44867</v>
      </c>
      <c r="B2387" t="s">
        <v>43</v>
      </c>
      <c r="C2387" t="s">
        <v>60</v>
      </c>
      <c r="D2387" s="24">
        <v>45261</v>
      </c>
      <c r="E2387">
        <v>173.22</v>
      </c>
    </row>
    <row r="2388" spans="1:5" x14ac:dyDescent="0.35">
      <c r="A2388" s="6">
        <v>44868</v>
      </c>
      <c r="B2388" t="s">
        <v>43</v>
      </c>
      <c r="C2388" t="s">
        <v>60</v>
      </c>
      <c r="D2388" s="24">
        <v>44896</v>
      </c>
      <c r="E2388">
        <v>218</v>
      </c>
    </row>
    <row r="2389" spans="1:5" x14ac:dyDescent="0.35">
      <c r="A2389" s="6">
        <v>44868</v>
      </c>
      <c r="B2389" t="s">
        <v>43</v>
      </c>
      <c r="C2389" t="s">
        <v>60</v>
      </c>
      <c r="D2389" s="24">
        <v>44986</v>
      </c>
      <c r="E2389">
        <v>300</v>
      </c>
    </row>
    <row r="2390" spans="1:5" x14ac:dyDescent="0.35">
      <c r="A2390" s="6">
        <v>44868</v>
      </c>
      <c r="B2390" t="s">
        <v>43</v>
      </c>
      <c r="C2390" t="s">
        <v>60</v>
      </c>
      <c r="D2390" s="24">
        <v>45078</v>
      </c>
      <c r="E2390">
        <v>245</v>
      </c>
    </row>
    <row r="2391" spans="1:5" x14ac:dyDescent="0.35">
      <c r="A2391" s="6">
        <v>44868</v>
      </c>
      <c r="B2391" t="s">
        <v>43</v>
      </c>
      <c r="C2391" t="s">
        <v>60</v>
      </c>
      <c r="D2391" s="24">
        <v>45170</v>
      </c>
      <c r="E2391">
        <v>235.91</v>
      </c>
    </row>
    <row r="2392" spans="1:5" x14ac:dyDescent="0.35">
      <c r="A2392" s="6">
        <v>44868</v>
      </c>
      <c r="B2392" t="s">
        <v>43</v>
      </c>
      <c r="C2392" t="s">
        <v>60</v>
      </c>
      <c r="D2392" s="24">
        <v>45261</v>
      </c>
      <c r="E2392">
        <v>192</v>
      </c>
    </row>
    <row r="2393" spans="1:5" x14ac:dyDescent="0.35">
      <c r="A2393" s="6">
        <v>44869</v>
      </c>
      <c r="B2393" t="s">
        <v>43</v>
      </c>
      <c r="C2393" t="s">
        <v>60</v>
      </c>
      <c r="D2393" s="24">
        <v>44896</v>
      </c>
      <c r="E2393">
        <v>211</v>
      </c>
    </row>
    <row r="2394" spans="1:5" x14ac:dyDescent="0.35">
      <c r="A2394" s="6">
        <v>44869</v>
      </c>
      <c r="B2394" t="s">
        <v>43</v>
      </c>
      <c r="C2394" t="s">
        <v>60</v>
      </c>
      <c r="D2394" s="24">
        <v>44986</v>
      </c>
      <c r="E2394">
        <v>292</v>
      </c>
    </row>
    <row r="2395" spans="1:5" x14ac:dyDescent="0.35">
      <c r="A2395" s="6">
        <v>44869</v>
      </c>
      <c r="B2395" t="s">
        <v>43</v>
      </c>
      <c r="C2395" t="s">
        <v>60</v>
      </c>
      <c r="D2395" s="24">
        <v>45078</v>
      </c>
      <c r="E2395">
        <v>244</v>
      </c>
    </row>
    <row r="2396" spans="1:5" x14ac:dyDescent="0.35">
      <c r="A2396" s="6">
        <v>44869</v>
      </c>
      <c r="B2396" t="s">
        <v>43</v>
      </c>
      <c r="C2396" t="s">
        <v>60</v>
      </c>
      <c r="D2396" s="24">
        <v>45170</v>
      </c>
      <c r="E2396">
        <v>232.75</v>
      </c>
    </row>
    <row r="2397" spans="1:5" x14ac:dyDescent="0.35">
      <c r="A2397" s="6">
        <v>44869</v>
      </c>
      <c r="B2397" t="s">
        <v>43</v>
      </c>
      <c r="C2397" t="s">
        <v>60</v>
      </c>
      <c r="D2397" s="24">
        <v>45261</v>
      </c>
      <c r="E2397">
        <v>186</v>
      </c>
    </row>
    <row r="2398" spans="1:5" x14ac:dyDescent="0.35">
      <c r="A2398" s="6">
        <v>44872</v>
      </c>
      <c r="B2398" t="s">
        <v>43</v>
      </c>
      <c r="C2398" t="s">
        <v>60</v>
      </c>
      <c r="D2398" s="24">
        <v>44896</v>
      </c>
      <c r="E2398">
        <v>200</v>
      </c>
    </row>
    <row r="2399" spans="1:5" x14ac:dyDescent="0.35">
      <c r="A2399" s="6">
        <v>44872</v>
      </c>
      <c r="B2399" t="s">
        <v>43</v>
      </c>
      <c r="C2399" t="s">
        <v>60</v>
      </c>
      <c r="D2399" s="24">
        <v>44986</v>
      </c>
      <c r="E2399">
        <v>280</v>
      </c>
    </row>
    <row r="2400" spans="1:5" x14ac:dyDescent="0.35">
      <c r="A2400" s="6">
        <v>44872</v>
      </c>
      <c r="B2400" t="s">
        <v>43</v>
      </c>
      <c r="C2400" t="s">
        <v>60</v>
      </c>
      <c r="D2400" s="24">
        <v>45078</v>
      </c>
      <c r="E2400">
        <v>235</v>
      </c>
    </row>
    <row r="2401" spans="1:5" x14ac:dyDescent="0.35">
      <c r="A2401" s="6">
        <v>44872</v>
      </c>
      <c r="B2401" t="s">
        <v>43</v>
      </c>
      <c r="C2401" t="s">
        <v>60</v>
      </c>
      <c r="D2401" s="24">
        <v>45170</v>
      </c>
      <c r="E2401">
        <v>224.57</v>
      </c>
    </row>
    <row r="2402" spans="1:5" x14ac:dyDescent="0.35">
      <c r="A2402" s="6">
        <v>44872</v>
      </c>
      <c r="B2402" t="s">
        <v>43</v>
      </c>
      <c r="C2402" t="s">
        <v>60</v>
      </c>
      <c r="D2402" s="24">
        <v>45261</v>
      </c>
      <c r="E2402">
        <v>180</v>
      </c>
    </row>
    <row r="2403" spans="1:5" x14ac:dyDescent="0.35">
      <c r="A2403" s="6">
        <v>44873</v>
      </c>
      <c r="B2403" t="s">
        <v>43</v>
      </c>
      <c r="C2403" t="s">
        <v>60</v>
      </c>
      <c r="D2403" s="24">
        <v>44896</v>
      </c>
      <c r="E2403">
        <v>200</v>
      </c>
    </row>
    <row r="2404" spans="1:5" x14ac:dyDescent="0.35">
      <c r="A2404" s="6">
        <v>44873</v>
      </c>
      <c r="B2404" t="s">
        <v>43</v>
      </c>
      <c r="C2404" t="s">
        <v>60</v>
      </c>
      <c r="D2404" s="24">
        <v>44986</v>
      </c>
      <c r="E2404">
        <v>281</v>
      </c>
    </row>
    <row r="2405" spans="1:5" x14ac:dyDescent="0.35">
      <c r="A2405" s="6">
        <v>44873</v>
      </c>
      <c r="B2405" t="s">
        <v>43</v>
      </c>
      <c r="C2405" t="s">
        <v>60</v>
      </c>
      <c r="D2405" s="24">
        <v>45078</v>
      </c>
      <c r="E2405">
        <v>236</v>
      </c>
    </row>
    <row r="2406" spans="1:5" x14ac:dyDescent="0.35">
      <c r="A2406" s="6">
        <v>44873</v>
      </c>
      <c r="B2406" t="s">
        <v>43</v>
      </c>
      <c r="C2406" t="s">
        <v>60</v>
      </c>
      <c r="D2406" s="24">
        <v>45170</v>
      </c>
      <c r="E2406">
        <v>225</v>
      </c>
    </row>
    <row r="2407" spans="1:5" x14ac:dyDescent="0.35">
      <c r="A2407" s="6">
        <v>44873</v>
      </c>
      <c r="B2407" t="s">
        <v>43</v>
      </c>
      <c r="C2407" t="s">
        <v>60</v>
      </c>
      <c r="D2407" s="24">
        <v>45261</v>
      </c>
      <c r="E2407">
        <v>179.53</v>
      </c>
    </row>
    <row r="2408" spans="1:5" x14ac:dyDescent="0.35">
      <c r="A2408" s="6">
        <v>44874</v>
      </c>
      <c r="B2408" t="s">
        <v>43</v>
      </c>
      <c r="C2408" t="s">
        <v>60</v>
      </c>
      <c r="D2408" s="24">
        <v>44896</v>
      </c>
      <c r="E2408">
        <v>185.5</v>
      </c>
    </row>
    <row r="2409" spans="1:5" x14ac:dyDescent="0.35">
      <c r="A2409" s="6">
        <v>44874</v>
      </c>
      <c r="B2409" t="s">
        <v>43</v>
      </c>
      <c r="C2409" t="s">
        <v>60</v>
      </c>
      <c r="D2409" s="24">
        <v>44986</v>
      </c>
      <c r="E2409">
        <v>253</v>
      </c>
    </row>
    <row r="2410" spans="1:5" x14ac:dyDescent="0.35">
      <c r="A2410" s="6">
        <v>44874</v>
      </c>
      <c r="B2410" t="s">
        <v>43</v>
      </c>
      <c r="C2410" t="s">
        <v>60</v>
      </c>
      <c r="D2410" s="24">
        <v>45078</v>
      </c>
      <c r="E2410">
        <v>200</v>
      </c>
    </row>
    <row r="2411" spans="1:5" x14ac:dyDescent="0.35">
      <c r="A2411" s="6">
        <v>44874</v>
      </c>
      <c r="B2411" t="s">
        <v>43</v>
      </c>
      <c r="C2411" t="s">
        <v>60</v>
      </c>
      <c r="D2411" s="24">
        <v>45170</v>
      </c>
      <c r="E2411">
        <v>198</v>
      </c>
    </row>
    <row r="2412" spans="1:5" x14ac:dyDescent="0.35">
      <c r="A2412" s="6">
        <v>44874</v>
      </c>
      <c r="B2412" t="s">
        <v>43</v>
      </c>
      <c r="C2412" t="s">
        <v>60</v>
      </c>
      <c r="D2412" s="24">
        <v>45261</v>
      </c>
      <c r="E2412">
        <v>164</v>
      </c>
    </row>
    <row r="2413" spans="1:5" x14ac:dyDescent="0.35">
      <c r="A2413" s="6">
        <v>44875</v>
      </c>
      <c r="B2413" t="s">
        <v>43</v>
      </c>
      <c r="C2413" t="s">
        <v>60</v>
      </c>
      <c r="D2413" s="24">
        <v>44896</v>
      </c>
      <c r="E2413">
        <v>181.25</v>
      </c>
    </row>
    <row r="2414" spans="1:5" x14ac:dyDescent="0.35">
      <c r="A2414" s="6">
        <v>44875</v>
      </c>
      <c r="B2414" t="s">
        <v>43</v>
      </c>
      <c r="C2414" t="s">
        <v>60</v>
      </c>
      <c r="D2414" s="24">
        <v>44986</v>
      </c>
      <c r="E2414">
        <v>243.01</v>
      </c>
    </row>
    <row r="2415" spans="1:5" x14ac:dyDescent="0.35">
      <c r="A2415" s="6">
        <v>44875</v>
      </c>
      <c r="B2415" t="s">
        <v>43</v>
      </c>
      <c r="C2415" t="s">
        <v>60</v>
      </c>
      <c r="D2415" s="24">
        <v>45078</v>
      </c>
      <c r="E2415">
        <v>194</v>
      </c>
    </row>
    <row r="2416" spans="1:5" x14ac:dyDescent="0.35">
      <c r="A2416" s="6">
        <v>44875</v>
      </c>
      <c r="B2416" t="s">
        <v>43</v>
      </c>
      <c r="C2416" t="s">
        <v>60</v>
      </c>
      <c r="D2416" s="24">
        <v>45170</v>
      </c>
      <c r="E2416">
        <v>190.44</v>
      </c>
    </row>
    <row r="2417" spans="1:5" x14ac:dyDescent="0.35">
      <c r="A2417" s="6">
        <v>44875</v>
      </c>
      <c r="B2417" t="s">
        <v>43</v>
      </c>
      <c r="C2417" t="s">
        <v>60</v>
      </c>
      <c r="D2417" s="24">
        <v>45261</v>
      </c>
      <c r="E2417">
        <v>158</v>
      </c>
    </row>
    <row r="2418" spans="1:5" x14ac:dyDescent="0.35">
      <c r="A2418" s="6">
        <v>44876</v>
      </c>
      <c r="B2418" t="s">
        <v>43</v>
      </c>
      <c r="C2418" t="s">
        <v>60</v>
      </c>
      <c r="D2418" s="24">
        <v>44896</v>
      </c>
      <c r="E2418">
        <v>178</v>
      </c>
    </row>
    <row r="2419" spans="1:5" x14ac:dyDescent="0.35">
      <c r="A2419" s="6">
        <v>44876</v>
      </c>
      <c r="B2419" t="s">
        <v>43</v>
      </c>
      <c r="C2419" t="s">
        <v>60</v>
      </c>
      <c r="D2419" s="24">
        <v>44986</v>
      </c>
      <c r="E2419">
        <v>245.5</v>
      </c>
    </row>
    <row r="2420" spans="1:5" x14ac:dyDescent="0.35">
      <c r="A2420" s="6">
        <v>44876</v>
      </c>
      <c r="B2420" t="s">
        <v>43</v>
      </c>
      <c r="C2420" t="s">
        <v>60</v>
      </c>
      <c r="D2420" s="24">
        <v>45078</v>
      </c>
      <c r="E2420">
        <v>195</v>
      </c>
    </row>
    <row r="2421" spans="1:5" x14ac:dyDescent="0.35">
      <c r="A2421" s="6">
        <v>44876</v>
      </c>
      <c r="B2421" t="s">
        <v>43</v>
      </c>
      <c r="C2421" t="s">
        <v>60</v>
      </c>
      <c r="D2421" s="24">
        <v>45170</v>
      </c>
      <c r="E2421">
        <v>183.75</v>
      </c>
    </row>
    <row r="2422" spans="1:5" x14ac:dyDescent="0.35">
      <c r="A2422" s="6">
        <v>44876</v>
      </c>
      <c r="B2422" t="s">
        <v>43</v>
      </c>
      <c r="C2422" t="s">
        <v>60</v>
      </c>
      <c r="D2422" s="24">
        <v>45261</v>
      </c>
      <c r="E2422">
        <v>157.1</v>
      </c>
    </row>
    <row r="2423" spans="1:5" x14ac:dyDescent="0.35">
      <c r="A2423" s="6">
        <v>44879</v>
      </c>
      <c r="B2423" t="s">
        <v>43</v>
      </c>
      <c r="C2423" t="s">
        <v>60</v>
      </c>
      <c r="D2423" s="24">
        <v>44896</v>
      </c>
      <c r="E2423">
        <v>182.5</v>
      </c>
    </row>
    <row r="2424" spans="1:5" x14ac:dyDescent="0.35">
      <c r="A2424" s="6">
        <v>44879</v>
      </c>
      <c r="B2424" t="s">
        <v>43</v>
      </c>
      <c r="C2424" t="s">
        <v>60</v>
      </c>
      <c r="D2424" s="24">
        <v>44986</v>
      </c>
      <c r="E2424">
        <v>263</v>
      </c>
    </row>
    <row r="2425" spans="1:5" x14ac:dyDescent="0.35">
      <c r="A2425" s="6">
        <v>44879</v>
      </c>
      <c r="B2425" t="s">
        <v>43</v>
      </c>
      <c r="C2425" t="s">
        <v>60</v>
      </c>
      <c r="D2425" s="24">
        <v>45078</v>
      </c>
      <c r="E2425">
        <v>206</v>
      </c>
    </row>
    <row r="2426" spans="1:5" x14ac:dyDescent="0.35">
      <c r="A2426" s="6">
        <v>44879</v>
      </c>
      <c r="B2426" t="s">
        <v>43</v>
      </c>
      <c r="C2426" t="s">
        <v>60</v>
      </c>
      <c r="D2426" s="24">
        <v>45170</v>
      </c>
      <c r="E2426">
        <v>187.5</v>
      </c>
    </row>
    <row r="2427" spans="1:5" x14ac:dyDescent="0.35">
      <c r="A2427" s="6">
        <v>44879</v>
      </c>
      <c r="B2427" t="s">
        <v>43</v>
      </c>
      <c r="C2427" t="s">
        <v>60</v>
      </c>
      <c r="D2427" s="24">
        <v>45261</v>
      </c>
      <c r="E2427">
        <v>165</v>
      </c>
    </row>
    <row r="2428" spans="1:5" x14ac:dyDescent="0.35">
      <c r="A2428" s="6">
        <v>44880</v>
      </c>
      <c r="B2428" t="s">
        <v>43</v>
      </c>
      <c r="C2428" t="s">
        <v>60</v>
      </c>
      <c r="D2428" s="24">
        <v>44896</v>
      </c>
      <c r="E2428">
        <v>176</v>
      </c>
    </row>
    <row r="2429" spans="1:5" x14ac:dyDescent="0.35">
      <c r="A2429" s="6">
        <v>44880</v>
      </c>
      <c r="B2429" t="s">
        <v>43</v>
      </c>
      <c r="C2429" t="s">
        <v>60</v>
      </c>
      <c r="D2429" s="24">
        <v>44986</v>
      </c>
      <c r="E2429">
        <v>267.42</v>
      </c>
    </row>
    <row r="2430" spans="1:5" x14ac:dyDescent="0.35">
      <c r="A2430" s="6">
        <v>44880</v>
      </c>
      <c r="B2430" t="s">
        <v>43</v>
      </c>
      <c r="C2430" t="s">
        <v>60</v>
      </c>
      <c r="D2430" s="24">
        <v>45078</v>
      </c>
      <c r="E2430">
        <v>209.46</v>
      </c>
    </row>
    <row r="2431" spans="1:5" x14ac:dyDescent="0.35">
      <c r="A2431" s="6">
        <v>44880</v>
      </c>
      <c r="B2431" t="s">
        <v>43</v>
      </c>
      <c r="C2431" t="s">
        <v>60</v>
      </c>
      <c r="D2431" s="24">
        <v>45170</v>
      </c>
      <c r="E2431">
        <v>190.65</v>
      </c>
    </row>
    <row r="2432" spans="1:5" x14ac:dyDescent="0.35">
      <c r="A2432" s="6">
        <v>44880</v>
      </c>
      <c r="B2432" t="s">
        <v>43</v>
      </c>
      <c r="C2432" t="s">
        <v>60</v>
      </c>
      <c r="D2432" s="24">
        <v>45261</v>
      </c>
      <c r="E2432">
        <v>167.76</v>
      </c>
    </row>
    <row r="2433" spans="1:5" x14ac:dyDescent="0.35">
      <c r="A2433" s="6">
        <v>44881</v>
      </c>
      <c r="B2433" t="s">
        <v>43</v>
      </c>
      <c r="C2433" t="s">
        <v>60</v>
      </c>
      <c r="D2433" s="24">
        <v>44896</v>
      </c>
      <c r="E2433">
        <v>176</v>
      </c>
    </row>
    <row r="2434" spans="1:5" x14ac:dyDescent="0.35">
      <c r="A2434" s="6">
        <v>44881</v>
      </c>
      <c r="B2434" t="s">
        <v>43</v>
      </c>
      <c r="C2434" t="s">
        <v>60</v>
      </c>
      <c r="D2434" s="24">
        <v>44986</v>
      </c>
      <c r="E2434">
        <v>278</v>
      </c>
    </row>
    <row r="2435" spans="1:5" x14ac:dyDescent="0.35">
      <c r="A2435" s="6">
        <v>44881</v>
      </c>
      <c r="B2435" t="s">
        <v>43</v>
      </c>
      <c r="C2435" t="s">
        <v>60</v>
      </c>
      <c r="D2435" s="24">
        <v>45078</v>
      </c>
      <c r="E2435">
        <v>220</v>
      </c>
    </row>
    <row r="2436" spans="1:5" x14ac:dyDescent="0.35">
      <c r="A2436" s="6">
        <v>44881</v>
      </c>
      <c r="B2436" t="s">
        <v>43</v>
      </c>
      <c r="C2436" t="s">
        <v>60</v>
      </c>
      <c r="D2436" s="24">
        <v>45170</v>
      </c>
      <c r="E2436">
        <v>200</v>
      </c>
    </row>
    <row r="2437" spans="1:5" x14ac:dyDescent="0.35">
      <c r="A2437" s="6">
        <v>44881</v>
      </c>
      <c r="B2437" t="s">
        <v>43</v>
      </c>
      <c r="C2437" t="s">
        <v>60</v>
      </c>
      <c r="D2437" s="24">
        <v>45261</v>
      </c>
      <c r="E2437">
        <v>179.95</v>
      </c>
    </row>
    <row r="2438" spans="1:5" x14ac:dyDescent="0.35">
      <c r="A2438" s="6">
        <v>44882</v>
      </c>
      <c r="B2438" t="s">
        <v>43</v>
      </c>
      <c r="C2438" t="s">
        <v>60</v>
      </c>
      <c r="D2438" s="24">
        <v>44896</v>
      </c>
      <c r="E2438">
        <v>177</v>
      </c>
    </row>
    <row r="2439" spans="1:5" x14ac:dyDescent="0.35">
      <c r="A2439" s="6">
        <v>44882</v>
      </c>
      <c r="B2439" t="s">
        <v>43</v>
      </c>
      <c r="C2439" t="s">
        <v>60</v>
      </c>
      <c r="D2439" s="24">
        <v>44986</v>
      </c>
      <c r="E2439">
        <v>276</v>
      </c>
    </row>
    <row r="2440" spans="1:5" x14ac:dyDescent="0.35">
      <c r="A2440" s="6">
        <v>44882</v>
      </c>
      <c r="B2440" t="s">
        <v>43</v>
      </c>
      <c r="C2440" t="s">
        <v>60</v>
      </c>
      <c r="D2440" s="24">
        <v>45078</v>
      </c>
      <c r="E2440">
        <v>219</v>
      </c>
    </row>
    <row r="2441" spans="1:5" x14ac:dyDescent="0.35">
      <c r="A2441" s="6">
        <v>44882</v>
      </c>
      <c r="B2441" t="s">
        <v>43</v>
      </c>
      <c r="C2441" t="s">
        <v>60</v>
      </c>
      <c r="D2441" s="24">
        <v>45170</v>
      </c>
      <c r="E2441">
        <v>200</v>
      </c>
    </row>
    <row r="2442" spans="1:5" x14ac:dyDescent="0.35">
      <c r="A2442" s="6">
        <v>44882</v>
      </c>
      <c r="B2442" t="s">
        <v>43</v>
      </c>
      <c r="C2442" t="s">
        <v>60</v>
      </c>
      <c r="D2442" s="24">
        <v>45261</v>
      </c>
      <c r="E2442">
        <v>176</v>
      </c>
    </row>
    <row r="2443" spans="1:5" x14ac:dyDescent="0.35">
      <c r="A2443" s="6">
        <v>44883</v>
      </c>
      <c r="B2443" t="s">
        <v>43</v>
      </c>
      <c r="C2443" t="s">
        <v>60</v>
      </c>
      <c r="D2443" s="24">
        <v>44896</v>
      </c>
      <c r="E2443">
        <v>177.33</v>
      </c>
    </row>
    <row r="2444" spans="1:5" x14ac:dyDescent="0.35">
      <c r="A2444" s="6">
        <v>44883</v>
      </c>
      <c r="B2444" t="s">
        <v>43</v>
      </c>
      <c r="C2444" t="s">
        <v>60</v>
      </c>
      <c r="D2444" s="24">
        <v>44986</v>
      </c>
      <c r="E2444">
        <v>274.10000000000002</v>
      </c>
    </row>
    <row r="2445" spans="1:5" x14ac:dyDescent="0.35">
      <c r="A2445" s="6">
        <v>44883</v>
      </c>
      <c r="B2445" t="s">
        <v>43</v>
      </c>
      <c r="C2445" t="s">
        <v>60</v>
      </c>
      <c r="D2445" s="24">
        <v>45078</v>
      </c>
      <c r="E2445">
        <v>217.08</v>
      </c>
    </row>
    <row r="2446" spans="1:5" x14ac:dyDescent="0.35">
      <c r="A2446" s="6">
        <v>44883</v>
      </c>
      <c r="B2446" t="s">
        <v>43</v>
      </c>
      <c r="C2446" t="s">
        <v>60</v>
      </c>
      <c r="D2446" s="24">
        <v>45170</v>
      </c>
      <c r="E2446">
        <v>196.57</v>
      </c>
    </row>
    <row r="2447" spans="1:5" x14ac:dyDescent="0.35">
      <c r="A2447" s="6">
        <v>44883</v>
      </c>
      <c r="B2447" t="s">
        <v>43</v>
      </c>
      <c r="C2447" t="s">
        <v>60</v>
      </c>
      <c r="D2447" s="24">
        <v>45261</v>
      </c>
      <c r="E2447">
        <v>173.56</v>
      </c>
    </row>
    <row r="2448" spans="1:5" x14ac:dyDescent="0.35">
      <c r="A2448" s="6">
        <v>44886</v>
      </c>
      <c r="B2448" t="s">
        <v>43</v>
      </c>
      <c r="C2448" t="s">
        <v>60</v>
      </c>
      <c r="D2448" s="24">
        <v>44896</v>
      </c>
      <c r="E2448">
        <v>167.25</v>
      </c>
    </row>
    <row r="2449" spans="1:5" x14ac:dyDescent="0.35">
      <c r="A2449" s="6">
        <v>44886</v>
      </c>
      <c r="B2449" t="s">
        <v>43</v>
      </c>
      <c r="C2449" t="s">
        <v>60</v>
      </c>
      <c r="D2449" s="24">
        <v>44986</v>
      </c>
      <c r="E2449">
        <v>275</v>
      </c>
    </row>
    <row r="2450" spans="1:5" x14ac:dyDescent="0.35">
      <c r="A2450" s="6">
        <v>44886</v>
      </c>
      <c r="B2450" t="s">
        <v>43</v>
      </c>
      <c r="C2450" t="s">
        <v>60</v>
      </c>
      <c r="D2450" s="24">
        <v>45078</v>
      </c>
      <c r="E2450">
        <v>215.56</v>
      </c>
    </row>
    <row r="2451" spans="1:5" x14ac:dyDescent="0.35">
      <c r="A2451" s="6">
        <v>44886</v>
      </c>
      <c r="B2451" t="s">
        <v>43</v>
      </c>
      <c r="C2451" t="s">
        <v>60</v>
      </c>
      <c r="D2451" s="24">
        <v>45170</v>
      </c>
      <c r="E2451">
        <v>195.2</v>
      </c>
    </row>
    <row r="2452" spans="1:5" x14ac:dyDescent="0.35">
      <c r="A2452" s="6">
        <v>44886</v>
      </c>
      <c r="B2452" t="s">
        <v>43</v>
      </c>
      <c r="C2452" t="s">
        <v>60</v>
      </c>
      <c r="D2452" s="24">
        <v>45261</v>
      </c>
      <c r="E2452">
        <v>172.35</v>
      </c>
    </row>
    <row r="2453" spans="1:5" x14ac:dyDescent="0.35">
      <c r="A2453" s="6">
        <v>44887</v>
      </c>
      <c r="B2453" t="s">
        <v>43</v>
      </c>
      <c r="C2453" t="s">
        <v>60</v>
      </c>
      <c r="D2453" s="24">
        <v>44896</v>
      </c>
      <c r="E2453">
        <v>160</v>
      </c>
    </row>
    <row r="2454" spans="1:5" x14ac:dyDescent="0.35">
      <c r="A2454" s="6">
        <v>44887</v>
      </c>
      <c r="B2454" t="s">
        <v>43</v>
      </c>
      <c r="C2454" t="s">
        <v>60</v>
      </c>
      <c r="D2454" s="24">
        <v>44986</v>
      </c>
      <c r="E2454">
        <v>267</v>
      </c>
    </row>
    <row r="2455" spans="1:5" x14ac:dyDescent="0.35">
      <c r="A2455" s="6">
        <v>44887</v>
      </c>
      <c r="B2455" t="s">
        <v>43</v>
      </c>
      <c r="C2455" t="s">
        <v>60</v>
      </c>
      <c r="D2455" s="24">
        <v>45078</v>
      </c>
      <c r="E2455">
        <v>213</v>
      </c>
    </row>
    <row r="2456" spans="1:5" x14ac:dyDescent="0.35">
      <c r="A2456" s="6">
        <v>44887</v>
      </c>
      <c r="B2456" t="s">
        <v>43</v>
      </c>
      <c r="C2456" t="s">
        <v>60</v>
      </c>
      <c r="D2456" s="24">
        <v>45170</v>
      </c>
      <c r="E2456">
        <v>194</v>
      </c>
    </row>
    <row r="2457" spans="1:5" x14ac:dyDescent="0.35">
      <c r="A2457" s="6">
        <v>44887</v>
      </c>
      <c r="B2457" t="s">
        <v>43</v>
      </c>
      <c r="C2457" t="s">
        <v>60</v>
      </c>
      <c r="D2457" s="24">
        <v>45261</v>
      </c>
      <c r="E2457">
        <v>170</v>
      </c>
    </row>
    <row r="2458" spans="1:5" x14ac:dyDescent="0.35">
      <c r="A2458" s="6">
        <v>44888</v>
      </c>
      <c r="B2458" t="s">
        <v>43</v>
      </c>
      <c r="C2458" t="s">
        <v>60</v>
      </c>
      <c r="D2458" s="24">
        <v>44896</v>
      </c>
      <c r="E2458">
        <v>160</v>
      </c>
    </row>
    <row r="2459" spans="1:5" x14ac:dyDescent="0.35">
      <c r="A2459" s="6">
        <v>44888</v>
      </c>
      <c r="B2459" t="s">
        <v>43</v>
      </c>
      <c r="C2459" t="s">
        <v>60</v>
      </c>
      <c r="D2459" s="24">
        <v>44986</v>
      </c>
      <c r="E2459">
        <v>270</v>
      </c>
    </row>
    <row r="2460" spans="1:5" x14ac:dyDescent="0.35">
      <c r="A2460" s="6">
        <v>44888</v>
      </c>
      <c r="B2460" t="s">
        <v>43</v>
      </c>
      <c r="C2460" t="s">
        <v>60</v>
      </c>
      <c r="D2460" s="24">
        <v>45078</v>
      </c>
      <c r="E2460">
        <v>214</v>
      </c>
    </row>
    <row r="2461" spans="1:5" x14ac:dyDescent="0.35">
      <c r="A2461" s="6">
        <v>44888</v>
      </c>
      <c r="B2461" t="s">
        <v>43</v>
      </c>
      <c r="C2461" t="s">
        <v>60</v>
      </c>
      <c r="D2461" s="24">
        <v>45170</v>
      </c>
      <c r="E2461">
        <v>195</v>
      </c>
    </row>
    <row r="2462" spans="1:5" x14ac:dyDescent="0.35">
      <c r="A2462" s="6">
        <v>44888</v>
      </c>
      <c r="B2462" t="s">
        <v>43</v>
      </c>
      <c r="C2462" t="s">
        <v>60</v>
      </c>
      <c r="D2462" s="24">
        <v>45261</v>
      </c>
      <c r="E2462">
        <v>172</v>
      </c>
    </row>
    <row r="2463" spans="1:5" x14ac:dyDescent="0.35">
      <c r="A2463" s="6">
        <v>44889</v>
      </c>
      <c r="B2463" t="s">
        <v>43</v>
      </c>
      <c r="C2463" t="s">
        <v>60</v>
      </c>
      <c r="D2463" s="24">
        <v>44896</v>
      </c>
      <c r="E2463">
        <v>160</v>
      </c>
    </row>
    <row r="2464" spans="1:5" x14ac:dyDescent="0.35">
      <c r="A2464" s="6">
        <v>44889</v>
      </c>
      <c r="B2464" t="s">
        <v>43</v>
      </c>
      <c r="C2464" t="s">
        <v>60</v>
      </c>
      <c r="D2464" s="24">
        <v>44986</v>
      </c>
      <c r="E2464">
        <v>270</v>
      </c>
    </row>
    <row r="2465" spans="1:5" x14ac:dyDescent="0.35">
      <c r="A2465" s="6">
        <v>44889</v>
      </c>
      <c r="B2465" t="s">
        <v>43</v>
      </c>
      <c r="C2465" t="s">
        <v>60</v>
      </c>
      <c r="D2465" s="24">
        <v>45078</v>
      </c>
      <c r="E2465">
        <v>214</v>
      </c>
    </row>
    <row r="2466" spans="1:5" x14ac:dyDescent="0.35">
      <c r="A2466" s="6">
        <v>44889</v>
      </c>
      <c r="B2466" t="s">
        <v>43</v>
      </c>
      <c r="C2466" t="s">
        <v>60</v>
      </c>
      <c r="D2466" s="24">
        <v>45170</v>
      </c>
      <c r="E2466">
        <v>195</v>
      </c>
    </row>
    <row r="2467" spans="1:5" x14ac:dyDescent="0.35">
      <c r="A2467" s="6">
        <v>44889</v>
      </c>
      <c r="B2467" t="s">
        <v>43</v>
      </c>
      <c r="C2467" t="s">
        <v>60</v>
      </c>
      <c r="D2467" s="24">
        <v>45261</v>
      </c>
      <c r="E2467">
        <v>172</v>
      </c>
    </row>
    <row r="2468" spans="1:5" x14ac:dyDescent="0.35">
      <c r="A2468" s="6">
        <v>44890</v>
      </c>
      <c r="B2468" t="s">
        <v>43</v>
      </c>
      <c r="C2468" t="s">
        <v>60</v>
      </c>
      <c r="D2468" s="24">
        <v>44896</v>
      </c>
      <c r="E2468">
        <v>160</v>
      </c>
    </row>
    <row r="2469" spans="1:5" x14ac:dyDescent="0.35">
      <c r="A2469" s="6">
        <v>44890</v>
      </c>
      <c r="B2469" t="s">
        <v>43</v>
      </c>
      <c r="C2469" t="s">
        <v>60</v>
      </c>
      <c r="D2469" s="24">
        <v>44986</v>
      </c>
      <c r="E2469">
        <v>274.01</v>
      </c>
    </row>
    <row r="2470" spans="1:5" x14ac:dyDescent="0.35">
      <c r="A2470" s="6">
        <v>44890</v>
      </c>
      <c r="B2470" t="s">
        <v>43</v>
      </c>
      <c r="C2470" t="s">
        <v>60</v>
      </c>
      <c r="D2470" s="24">
        <v>45078</v>
      </c>
      <c r="E2470">
        <v>215</v>
      </c>
    </row>
    <row r="2471" spans="1:5" x14ac:dyDescent="0.35">
      <c r="A2471" s="6">
        <v>44890</v>
      </c>
      <c r="B2471" t="s">
        <v>43</v>
      </c>
      <c r="C2471" t="s">
        <v>60</v>
      </c>
      <c r="D2471" s="24">
        <v>45170</v>
      </c>
      <c r="E2471">
        <v>195</v>
      </c>
    </row>
    <row r="2472" spans="1:5" x14ac:dyDescent="0.35">
      <c r="A2472" s="6">
        <v>44890</v>
      </c>
      <c r="B2472" t="s">
        <v>43</v>
      </c>
      <c r="C2472" t="s">
        <v>60</v>
      </c>
      <c r="D2472" s="24">
        <v>45261</v>
      </c>
      <c r="E2472">
        <v>172</v>
      </c>
    </row>
    <row r="2473" spans="1:5" x14ac:dyDescent="0.35">
      <c r="A2473" s="6">
        <v>44893</v>
      </c>
      <c r="B2473" t="s">
        <v>43</v>
      </c>
      <c r="C2473" t="s">
        <v>60</v>
      </c>
      <c r="D2473" s="24">
        <v>44896</v>
      </c>
      <c r="E2473">
        <v>155.15</v>
      </c>
    </row>
    <row r="2474" spans="1:5" x14ac:dyDescent="0.35">
      <c r="A2474" s="6">
        <v>44893</v>
      </c>
      <c r="B2474" t="s">
        <v>43</v>
      </c>
      <c r="C2474" t="s">
        <v>60</v>
      </c>
      <c r="D2474" s="24">
        <v>44986</v>
      </c>
      <c r="E2474">
        <v>280</v>
      </c>
    </row>
    <row r="2475" spans="1:5" x14ac:dyDescent="0.35">
      <c r="A2475" s="6">
        <v>44893</v>
      </c>
      <c r="B2475" t="s">
        <v>43</v>
      </c>
      <c r="C2475" t="s">
        <v>60</v>
      </c>
      <c r="D2475" s="24">
        <v>45078</v>
      </c>
      <c r="E2475">
        <v>217.25</v>
      </c>
    </row>
    <row r="2476" spans="1:5" x14ac:dyDescent="0.35">
      <c r="A2476" s="6">
        <v>44893</v>
      </c>
      <c r="B2476" t="s">
        <v>43</v>
      </c>
      <c r="C2476" t="s">
        <v>60</v>
      </c>
      <c r="D2476" s="24">
        <v>45170</v>
      </c>
      <c r="E2476">
        <v>197.6</v>
      </c>
    </row>
    <row r="2477" spans="1:5" x14ac:dyDescent="0.35">
      <c r="A2477" s="6">
        <v>44893</v>
      </c>
      <c r="B2477" t="s">
        <v>43</v>
      </c>
      <c r="C2477" t="s">
        <v>60</v>
      </c>
      <c r="D2477" s="24">
        <v>45261</v>
      </c>
      <c r="E2477">
        <v>172</v>
      </c>
    </row>
    <row r="2478" spans="1:5" x14ac:dyDescent="0.35">
      <c r="A2478" s="6">
        <v>44894</v>
      </c>
      <c r="B2478" t="s">
        <v>43</v>
      </c>
      <c r="C2478" t="s">
        <v>60</v>
      </c>
      <c r="D2478" s="24">
        <v>44896</v>
      </c>
      <c r="E2478">
        <v>156</v>
      </c>
    </row>
    <row r="2479" spans="1:5" x14ac:dyDescent="0.35">
      <c r="A2479" s="6">
        <v>44894</v>
      </c>
      <c r="B2479" t="s">
        <v>43</v>
      </c>
      <c r="C2479" t="s">
        <v>60</v>
      </c>
      <c r="D2479" s="24">
        <v>44986</v>
      </c>
      <c r="E2479">
        <v>285</v>
      </c>
    </row>
    <row r="2480" spans="1:5" x14ac:dyDescent="0.35">
      <c r="A2480" s="6">
        <v>44894</v>
      </c>
      <c r="B2480" t="s">
        <v>43</v>
      </c>
      <c r="C2480" t="s">
        <v>60</v>
      </c>
      <c r="D2480" s="24">
        <v>45078</v>
      </c>
      <c r="E2480">
        <v>219.25</v>
      </c>
    </row>
    <row r="2481" spans="1:5" x14ac:dyDescent="0.35">
      <c r="A2481" s="6">
        <v>44894</v>
      </c>
      <c r="B2481" t="s">
        <v>43</v>
      </c>
      <c r="C2481" t="s">
        <v>60</v>
      </c>
      <c r="D2481" s="24">
        <v>45170</v>
      </c>
      <c r="E2481">
        <v>202.28</v>
      </c>
    </row>
    <row r="2482" spans="1:5" x14ac:dyDescent="0.35">
      <c r="A2482" s="6">
        <v>44894</v>
      </c>
      <c r="B2482" t="s">
        <v>43</v>
      </c>
      <c r="C2482" t="s">
        <v>60</v>
      </c>
      <c r="D2482" s="24">
        <v>45261</v>
      </c>
      <c r="E2482">
        <v>174.5</v>
      </c>
    </row>
    <row r="2483" spans="1:5" x14ac:dyDescent="0.35">
      <c r="A2483" s="6">
        <v>44895</v>
      </c>
      <c r="B2483" t="s">
        <v>43</v>
      </c>
      <c r="C2483" t="s">
        <v>60</v>
      </c>
      <c r="D2483" s="24">
        <v>44896</v>
      </c>
      <c r="E2483">
        <v>152.52000000000001</v>
      </c>
    </row>
    <row r="2484" spans="1:5" x14ac:dyDescent="0.35">
      <c r="A2484" s="6">
        <v>44895</v>
      </c>
      <c r="B2484" t="s">
        <v>43</v>
      </c>
      <c r="C2484" t="s">
        <v>60</v>
      </c>
      <c r="D2484" s="24">
        <v>44986</v>
      </c>
      <c r="E2484">
        <v>270</v>
      </c>
    </row>
    <row r="2485" spans="1:5" x14ac:dyDescent="0.35">
      <c r="A2485" s="6">
        <v>44895</v>
      </c>
      <c r="B2485" t="s">
        <v>43</v>
      </c>
      <c r="C2485" t="s">
        <v>60</v>
      </c>
      <c r="D2485" s="24">
        <v>45078</v>
      </c>
      <c r="E2485">
        <v>210</v>
      </c>
    </row>
    <row r="2486" spans="1:5" x14ac:dyDescent="0.35">
      <c r="A2486" s="6">
        <v>44895</v>
      </c>
      <c r="B2486" t="s">
        <v>43</v>
      </c>
      <c r="C2486" t="s">
        <v>60</v>
      </c>
      <c r="D2486" s="24">
        <v>45170</v>
      </c>
      <c r="E2486">
        <v>195</v>
      </c>
    </row>
    <row r="2487" spans="1:5" x14ac:dyDescent="0.35">
      <c r="A2487" s="6">
        <v>44895</v>
      </c>
      <c r="B2487" t="s">
        <v>43</v>
      </c>
      <c r="C2487" t="s">
        <v>60</v>
      </c>
      <c r="D2487" s="24">
        <v>45261</v>
      </c>
      <c r="E2487">
        <v>163.5</v>
      </c>
    </row>
    <row r="2488" spans="1:5" x14ac:dyDescent="0.35">
      <c r="A2488" s="6">
        <v>44896</v>
      </c>
      <c r="B2488" t="s">
        <v>43</v>
      </c>
      <c r="C2488" t="s">
        <v>60</v>
      </c>
      <c r="D2488" s="24">
        <v>44896</v>
      </c>
      <c r="E2488">
        <v>158</v>
      </c>
    </row>
    <row r="2489" spans="1:5" x14ac:dyDescent="0.35">
      <c r="A2489" s="6">
        <v>44896</v>
      </c>
      <c r="B2489" t="s">
        <v>43</v>
      </c>
      <c r="C2489" t="s">
        <v>60</v>
      </c>
      <c r="D2489" s="24">
        <v>44986</v>
      </c>
      <c r="E2489">
        <v>270.01</v>
      </c>
    </row>
    <row r="2490" spans="1:5" x14ac:dyDescent="0.35">
      <c r="A2490" s="6">
        <v>44896</v>
      </c>
      <c r="B2490" t="s">
        <v>43</v>
      </c>
      <c r="C2490" t="s">
        <v>60</v>
      </c>
      <c r="D2490" s="24">
        <v>45078</v>
      </c>
      <c r="E2490">
        <v>210</v>
      </c>
    </row>
    <row r="2491" spans="1:5" x14ac:dyDescent="0.35">
      <c r="A2491" s="6">
        <v>44896</v>
      </c>
      <c r="B2491" t="s">
        <v>43</v>
      </c>
      <c r="C2491" t="s">
        <v>60</v>
      </c>
      <c r="D2491" s="24">
        <v>45170</v>
      </c>
      <c r="E2491">
        <v>195</v>
      </c>
    </row>
    <row r="2492" spans="1:5" x14ac:dyDescent="0.35">
      <c r="A2492" s="6">
        <v>44896</v>
      </c>
      <c r="B2492" t="s">
        <v>43</v>
      </c>
      <c r="C2492" t="s">
        <v>60</v>
      </c>
      <c r="D2492" s="24">
        <v>45261</v>
      </c>
      <c r="E2492">
        <v>163.5</v>
      </c>
    </row>
    <row r="2493" spans="1:5" x14ac:dyDescent="0.35">
      <c r="A2493" s="6">
        <v>44897</v>
      </c>
      <c r="B2493" t="s">
        <v>43</v>
      </c>
      <c r="C2493" t="s">
        <v>60</v>
      </c>
      <c r="D2493" s="24">
        <v>44896</v>
      </c>
      <c r="E2493">
        <v>153</v>
      </c>
    </row>
    <row r="2494" spans="1:5" x14ac:dyDescent="0.35">
      <c r="A2494" s="6">
        <v>44897</v>
      </c>
      <c r="B2494" t="s">
        <v>43</v>
      </c>
      <c r="C2494" t="s">
        <v>60</v>
      </c>
      <c r="D2494" s="24">
        <v>44986</v>
      </c>
      <c r="E2494">
        <v>263</v>
      </c>
    </row>
    <row r="2495" spans="1:5" x14ac:dyDescent="0.35">
      <c r="A2495" s="6">
        <v>44897</v>
      </c>
      <c r="B2495" t="s">
        <v>43</v>
      </c>
      <c r="C2495" t="s">
        <v>60</v>
      </c>
      <c r="D2495" s="24">
        <v>45078</v>
      </c>
      <c r="E2495">
        <v>205</v>
      </c>
    </row>
    <row r="2496" spans="1:5" x14ac:dyDescent="0.35">
      <c r="A2496" s="6">
        <v>44897</v>
      </c>
      <c r="B2496" t="s">
        <v>43</v>
      </c>
      <c r="C2496" t="s">
        <v>60</v>
      </c>
      <c r="D2496" s="24">
        <v>45170</v>
      </c>
      <c r="E2496">
        <v>190</v>
      </c>
    </row>
    <row r="2497" spans="1:5" x14ac:dyDescent="0.35">
      <c r="A2497" s="6">
        <v>44897</v>
      </c>
      <c r="B2497" t="s">
        <v>43</v>
      </c>
      <c r="C2497" t="s">
        <v>60</v>
      </c>
      <c r="D2497" s="24">
        <v>45261</v>
      </c>
      <c r="E2497">
        <v>160</v>
      </c>
    </row>
    <row r="2498" spans="1:5" x14ac:dyDescent="0.35">
      <c r="A2498" s="6">
        <v>44900</v>
      </c>
      <c r="B2498" t="s">
        <v>43</v>
      </c>
      <c r="C2498" t="s">
        <v>60</v>
      </c>
      <c r="D2498" s="24">
        <v>44896</v>
      </c>
      <c r="E2498">
        <v>158</v>
      </c>
    </row>
    <row r="2499" spans="1:5" x14ac:dyDescent="0.35">
      <c r="A2499" s="6">
        <v>44900</v>
      </c>
      <c r="B2499" t="s">
        <v>43</v>
      </c>
      <c r="C2499" t="s">
        <v>60</v>
      </c>
      <c r="D2499" s="24">
        <v>44986</v>
      </c>
      <c r="E2499">
        <v>260</v>
      </c>
    </row>
    <row r="2500" spans="1:5" x14ac:dyDescent="0.35">
      <c r="A2500" s="6">
        <v>44900</v>
      </c>
      <c r="B2500" t="s">
        <v>43</v>
      </c>
      <c r="C2500" t="s">
        <v>60</v>
      </c>
      <c r="D2500" s="24">
        <v>45078</v>
      </c>
      <c r="E2500">
        <v>201.3</v>
      </c>
    </row>
    <row r="2501" spans="1:5" x14ac:dyDescent="0.35">
      <c r="A2501" s="6">
        <v>44900</v>
      </c>
      <c r="B2501" t="s">
        <v>43</v>
      </c>
      <c r="C2501" t="s">
        <v>60</v>
      </c>
      <c r="D2501" s="24">
        <v>45170</v>
      </c>
      <c r="E2501">
        <v>186.74</v>
      </c>
    </row>
    <row r="2502" spans="1:5" x14ac:dyDescent="0.35">
      <c r="A2502" s="6">
        <v>44900</v>
      </c>
      <c r="B2502" t="s">
        <v>43</v>
      </c>
      <c r="C2502" t="s">
        <v>60</v>
      </c>
      <c r="D2502" s="24">
        <v>45261</v>
      </c>
      <c r="E2502">
        <v>157.25</v>
      </c>
    </row>
    <row r="2503" spans="1:5" x14ac:dyDescent="0.35">
      <c r="A2503" s="6">
        <v>44901</v>
      </c>
      <c r="B2503" t="s">
        <v>43</v>
      </c>
      <c r="C2503" t="s">
        <v>60</v>
      </c>
      <c r="D2503" s="24">
        <v>44896</v>
      </c>
      <c r="E2503">
        <v>152</v>
      </c>
    </row>
    <row r="2504" spans="1:5" x14ac:dyDescent="0.35">
      <c r="A2504" s="6">
        <v>44901</v>
      </c>
      <c r="B2504" t="s">
        <v>43</v>
      </c>
      <c r="C2504" t="s">
        <v>60</v>
      </c>
      <c r="D2504" s="24">
        <v>44986</v>
      </c>
      <c r="E2504">
        <v>252.24</v>
      </c>
    </row>
    <row r="2505" spans="1:5" x14ac:dyDescent="0.35">
      <c r="A2505" s="6">
        <v>44901</v>
      </c>
      <c r="B2505" t="s">
        <v>43</v>
      </c>
      <c r="C2505" t="s">
        <v>60</v>
      </c>
      <c r="D2505" s="24">
        <v>45078</v>
      </c>
      <c r="E2505">
        <v>195.5</v>
      </c>
    </row>
    <row r="2506" spans="1:5" x14ac:dyDescent="0.35">
      <c r="A2506" s="6">
        <v>44901</v>
      </c>
      <c r="B2506" t="s">
        <v>43</v>
      </c>
      <c r="C2506" t="s">
        <v>60</v>
      </c>
      <c r="D2506" s="24">
        <v>45170</v>
      </c>
      <c r="E2506">
        <v>181.16</v>
      </c>
    </row>
    <row r="2507" spans="1:5" x14ac:dyDescent="0.35">
      <c r="A2507" s="6">
        <v>44901</v>
      </c>
      <c r="B2507" t="s">
        <v>43</v>
      </c>
      <c r="C2507" t="s">
        <v>60</v>
      </c>
      <c r="D2507" s="24">
        <v>45261</v>
      </c>
      <c r="E2507">
        <v>154</v>
      </c>
    </row>
    <row r="2508" spans="1:5" x14ac:dyDescent="0.35">
      <c r="A2508" s="6">
        <v>44902</v>
      </c>
      <c r="B2508" t="s">
        <v>43</v>
      </c>
      <c r="C2508" t="s">
        <v>60</v>
      </c>
      <c r="D2508" s="24">
        <v>44896</v>
      </c>
      <c r="E2508">
        <v>147</v>
      </c>
    </row>
    <row r="2509" spans="1:5" x14ac:dyDescent="0.35">
      <c r="A2509" s="6">
        <v>44902</v>
      </c>
      <c r="B2509" t="s">
        <v>43</v>
      </c>
      <c r="C2509" t="s">
        <v>60</v>
      </c>
      <c r="D2509" s="24">
        <v>44986</v>
      </c>
      <c r="E2509">
        <v>231</v>
      </c>
    </row>
    <row r="2510" spans="1:5" x14ac:dyDescent="0.35">
      <c r="A2510" s="6">
        <v>44902</v>
      </c>
      <c r="B2510" t="s">
        <v>43</v>
      </c>
      <c r="C2510" t="s">
        <v>60</v>
      </c>
      <c r="D2510" s="24">
        <v>45078</v>
      </c>
      <c r="E2510">
        <v>183</v>
      </c>
    </row>
    <row r="2511" spans="1:5" x14ac:dyDescent="0.35">
      <c r="A2511" s="6">
        <v>44902</v>
      </c>
      <c r="B2511" t="s">
        <v>43</v>
      </c>
      <c r="C2511" t="s">
        <v>60</v>
      </c>
      <c r="D2511" s="24">
        <v>45170</v>
      </c>
      <c r="E2511">
        <v>167.65</v>
      </c>
    </row>
    <row r="2512" spans="1:5" x14ac:dyDescent="0.35">
      <c r="A2512" s="6">
        <v>44902</v>
      </c>
      <c r="B2512" t="s">
        <v>43</v>
      </c>
      <c r="C2512" t="s">
        <v>60</v>
      </c>
      <c r="D2512" s="24">
        <v>45261</v>
      </c>
      <c r="E2512">
        <v>142.51</v>
      </c>
    </row>
    <row r="2513" spans="1:5" x14ac:dyDescent="0.35">
      <c r="A2513" s="6">
        <v>44903</v>
      </c>
      <c r="B2513" t="s">
        <v>43</v>
      </c>
      <c r="C2513" t="s">
        <v>60</v>
      </c>
      <c r="D2513" s="24">
        <v>44896</v>
      </c>
      <c r="E2513">
        <v>142</v>
      </c>
    </row>
    <row r="2514" spans="1:5" x14ac:dyDescent="0.35">
      <c r="A2514" s="6">
        <v>44903</v>
      </c>
      <c r="B2514" t="s">
        <v>43</v>
      </c>
      <c r="C2514" t="s">
        <v>60</v>
      </c>
      <c r="D2514" s="24">
        <v>44986</v>
      </c>
      <c r="E2514">
        <v>215</v>
      </c>
    </row>
    <row r="2515" spans="1:5" x14ac:dyDescent="0.35">
      <c r="A2515" s="6">
        <v>44903</v>
      </c>
      <c r="B2515" t="s">
        <v>43</v>
      </c>
      <c r="C2515" t="s">
        <v>60</v>
      </c>
      <c r="D2515" s="24">
        <v>45078</v>
      </c>
      <c r="E2515">
        <v>178</v>
      </c>
    </row>
    <row r="2516" spans="1:5" x14ac:dyDescent="0.35">
      <c r="A2516" s="6">
        <v>44903</v>
      </c>
      <c r="B2516" t="s">
        <v>43</v>
      </c>
      <c r="C2516" t="s">
        <v>60</v>
      </c>
      <c r="D2516" s="24">
        <v>45170</v>
      </c>
      <c r="E2516">
        <v>163</v>
      </c>
    </row>
    <row r="2517" spans="1:5" x14ac:dyDescent="0.35">
      <c r="A2517" s="6">
        <v>44903</v>
      </c>
      <c r="B2517" t="s">
        <v>43</v>
      </c>
      <c r="C2517" t="s">
        <v>60</v>
      </c>
      <c r="D2517" s="24">
        <v>45261</v>
      </c>
      <c r="E2517">
        <v>134</v>
      </c>
    </row>
    <row r="2518" spans="1:5" x14ac:dyDescent="0.35">
      <c r="A2518" s="6">
        <v>44904</v>
      </c>
      <c r="B2518" t="s">
        <v>43</v>
      </c>
      <c r="C2518" t="s">
        <v>60</v>
      </c>
      <c r="D2518" s="24">
        <v>44896</v>
      </c>
      <c r="E2518">
        <v>136</v>
      </c>
    </row>
    <row r="2519" spans="1:5" x14ac:dyDescent="0.35">
      <c r="A2519" s="6">
        <v>44904</v>
      </c>
      <c r="B2519" t="s">
        <v>43</v>
      </c>
      <c r="C2519" t="s">
        <v>60</v>
      </c>
      <c r="D2519" s="24">
        <v>44986</v>
      </c>
      <c r="E2519">
        <v>207</v>
      </c>
    </row>
    <row r="2520" spans="1:5" x14ac:dyDescent="0.35">
      <c r="A2520" s="6">
        <v>44904</v>
      </c>
      <c r="B2520" t="s">
        <v>43</v>
      </c>
      <c r="C2520" t="s">
        <v>60</v>
      </c>
      <c r="D2520" s="24">
        <v>45078</v>
      </c>
      <c r="E2520">
        <v>170</v>
      </c>
    </row>
    <row r="2521" spans="1:5" x14ac:dyDescent="0.35">
      <c r="A2521" s="6">
        <v>44904</v>
      </c>
      <c r="B2521" t="s">
        <v>43</v>
      </c>
      <c r="C2521" t="s">
        <v>60</v>
      </c>
      <c r="D2521" s="24">
        <v>45170</v>
      </c>
      <c r="E2521">
        <v>152.5</v>
      </c>
    </row>
    <row r="2522" spans="1:5" x14ac:dyDescent="0.35">
      <c r="A2522" s="6">
        <v>44904</v>
      </c>
      <c r="B2522" t="s">
        <v>43</v>
      </c>
      <c r="C2522" t="s">
        <v>60</v>
      </c>
      <c r="D2522" s="24">
        <v>45261</v>
      </c>
      <c r="E2522">
        <v>128</v>
      </c>
    </row>
    <row r="2523" spans="1:5" x14ac:dyDescent="0.35">
      <c r="A2523" s="6">
        <v>44565</v>
      </c>
      <c r="B2523" t="s">
        <v>44</v>
      </c>
      <c r="C2523" t="s">
        <v>61</v>
      </c>
      <c r="D2523" s="24">
        <v>44621</v>
      </c>
      <c r="E2523">
        <v>74</v>
      </c>
    </row>
    <row r="2524" spans="1:5" x14ac:dyDescent="0.35">
      <c r="A2524" s="6">
        <v>44565</v>
      </c>
      <c r="B2524" t="s">
        <v>44</v>
      </c>
      <c r="C2524" t="s">
        <v>61</v>
      </c>
      <c r="D2524" s="24">
        <v>44713</v>
      </c>
      <c r="E2524">
        <v>68.5</v>
      </c>
    </row>
    <row r="2525" spans="1:5" x14ac:dyDescent="0.35">
      <c r="A2525" s="6">
        <v>44565</v>
      </c>
      <c r="B2525" t="s">
        <v>44</v>
      </c>
      <c r="C2525" t="s">
        <v>61</v>
      </c>
      <c r="D2525" s="24">
        <v>44805</v>
      </c>
      <c r="E2525">
        <v>69.599999999999994</v>
      </c>
    </row>
    <row r="2526" spans="1:5" x14ac:dyDescent="0.35">
      <c r="A2526" s="6">
        <v>44565</v>
      </c>
      <c r="B2526" t="s">
        <v>44</v>
      </c>
      <c r="C2526" t="s">
        <v>61</v>
      </c>
      <c r="D2526" s="24">
        <v>44896</v>
      </c>
      <c r="E2526">
        <v>48.37</v>
      </c>
    </row>
    <row r="2527" spans="1:5" x14ac:dyDescent="0.35">
      <c r="A2527" s="6">
        <v>44565</v>
      </c>
      <c r="B2527" t="s">
        <v>44</v>
      </c>
      <c r="C2527" t="s">
        <v>61</v>
      </c>
      <c r="D2527" s="24">
        <v>44986</v>
      </c>
      <c r="E2527">
        <v>75.959999999999994</v>
      </c>
    </row>
    <row r="2528" spans="1:5" x14ac:dyDescent="0.35">
      <c r="A2528" s="6">
        <v>44565</v>
      </c>
      <c r="B2528" t="s">
        <v>44</v>
      </c>
      <c r="C2528" t="s">
        <v>61</v>
      </c>
      <c r="D2528" s="24">
        <v>45078</v>
      </c>
      <c r="E2528">
        <v>57.3</v>
      </c>
    </row>
    <row r="2529" spans="1:5" x14ac:dyDescent="0.35">
      <c r="A2529" s="6">
        <v>44565</v>
      </c>
      <c r="B2529" t="s">
        <v>44</v>
      </c>
      <c r="C2529" t="s">
        <v>61</v>
      </c>
      <c r="D2529" s="24">
        <v>45170</v>
      </c>
      <c r="E2529">
        <v>57.25</v>
      </c>
    </row>
    <row r="2530" spans="1:5" x14ac:dyDescent="0.35">
      <c r="A2530" s="6">
        <v>44565</v>
      </c>
      <c r="B2530" t="s">
        <v>44</v>
      </c>
      <c r="C2530" t="s">
        <v>61</v>
      </c>
      <c r="D2530" s="24">
        <v>45261</v>
      </c>
      <c r="E2530">
        <v>43.85</v>
      </c>
    </row>
    <row r="2531" spans="1:5" x14ac:dyDescent="0.35">
      <c r="A2531" s="6">
        <v>44566</v>
      </c>
      <c r="B2531" t="s">
        <v>44</v>
      </c>
      <c r="C2531" t="s">
        <v>61</v>
      </c>
      <c r="D2531" s="24">
        <v>44621</v>
      </c>
      <c r="E2531">
        <v>73.75</v>
      </c>
    </row>
    <row r="2532" spans="1:5" x14ac:dyDescent="0.35">
      <c r="A2532" s="6">
        <v>44566</v>
      </c>
      <c r="B2532" t="s">
        <v>44</v>
      </c>
      <c r="C2532" t="s">
        <v>61</v>
      </c>
      <c r="D2532" s="24">
        <v>44713</v>
      </c>
      <c r="E2532">
        <v>69.099999999999994</v>
      </c>
    </row>
    <row r="2533" spans="1:5" x14ac:dyDescent="0.35">
      <c r="A2533" s="6">
        <v>44566</v>
      </c>
      <c r="B2533" t="s">
        <v>44</v>
      </c>
      <c r="C2533" t="s">
        <v>61</v>
      </c>
      <c r="D2533" s="24">
        <v>44805</v>
      </c>
      <c r="E2533">
        <v>71.48</v>
      </c>
    </row>
    <row r="2534" spans="1:5" x14ac:dyDescent="0.35">
      <c r="A2534" s="6">
        <v>44566</v>
      </c>
      <c r="B2534" t="s">
        <v>44</v>
      </c>
      <c r="C2534" t="s">
        <v>61</v>
      </c>
      <c r="D2534" s="24">
        <v>44896</v>
      </c>
      <c r="E2534">
        <v>49.22</v>
      </c>
    </row>
    <row r="2535" spans="1:5" x14ac:dyDescent="0.35">
      <c r="A2535" s="6">
        <v>44566</v>
      </c>
      <c r="B2535" t="s">
        <v>44</v>
      </c>
      <c r="C2535" t="s">
        <v>61</v>
      </c>
      <c r="D2535" s="24">
        <v>44986</v>
      </c>
      <c r="E2535">
        <v>77.290000000000006</v>
      </c>
    </row>
    <row r="2536" spans="1:5" x14ac:dyDescent="0.35">
      <c r="A2536" s="6">
        <v>44566</v>
      </c>
      <c r="B2536" t="s">
        <v>44</v>
      </c>
      <c r="C2536" t="s">
        <v>61</v>
      </c>
      <c r="D2536" s="24">
        <v>45078</v>
      </c>
      <c r="E2536">
        <v>61.24</v>
      </c>
    </row>
    <row r="2537" spans="1:5" x14ac:dyDescent="0.35">
      <c r="A2537" s="6">
        <v>44566</v>
      </c>
      <c r="B2537" t="s">
        <v>44</v>
      </c>
      <c r="C2537" t="s">
        <v>61</v>
      </c>
      <c r="D2537" s="24">
        <v>45170</v>
      </c>
      <c r="E2537">
        <v>60.18</v>
      </c>
    </row>
    <row r="2538" spans="1:5" x14ac:dyDescent="0.35">
      <c r="A2538" s="6">
        <v>44566</v>
      </c>
      <c r="B2538" t="s">
        <v>44</v>
      </c>
      <c r="C2538" t="s">
        <v>61</v>
      </c>
      <c r="D2538" s="24">
        <v>45261</v>
      </c>
      <c r="E2538">
        <v>44.5</v>
      </c>
    </row>
    <row r="2539" spans="1:5" x14ac:dyDescent="0.35">
      <c r="A2539" s="6">
        <v>44567</v>
      </c>
      <c r="B2539" t="s">
        <v>44</v>
      </c>
      <c r="C2539" t="s">
        <v>61</v>
      </c>
      <c r="D2539" s="24">
        <v>44621</v>
      </c>
      <c r="E2539">
        <v>73.75</v>
      </c>
    </row>
    <row r="2540" spans="1:5" x14ac:dyDescent="0.35">
      <c r="A2540" s="6">
        <v>44567</v>
      </c>
      <c r="B2540" t="s">
        <v>44</v>
      </c>
      <c r="C2540" t="s">
        <v>61</v>
      </c>
      <c r="D2540" s="24">
        <v>44713</v>
      </c>
      <c r="E2540">
        <v>77</v>
      </c>
    </row>
    <row r="2541" spans="1:5" x14ac:dyDescent="0.35">
      <c r="A2541" s="6">
        <v>44567</v>
      </c>
      <c r="B2541" t="s">
        <v>44</v>
      </c>
      <c r="C2541" t="s">
        <v>61</v>
      </c>
      <c r="D2541" s="24">
        <v>44805</v>
      </c>
      <c r="E2541">
        <v>75.97</v>
      </c>
    </row>
    <row r="2542" spans="1:5" x14ac:dyDescent="0.35">
      <c r="A2542" s="6">
        <v>44567</v>
      </c>
      <c r="B2542" t="s">
        <v>44</v>
      </c>
      <c r="C2542" t="s">
        <v>61</v>
      </c>
      <c r="D2542" s="24">
        <v>44896</v>
      </c>
      <c r="E2542">
        <v>49.22</v>
      </c>
    </row>
    <row r="2543" spans="1:5" x14ac:dyDescent="0.35">
      <c r="A2543" s="6">
        <v>44567</v>
      </c>
      <c r="B2543" t="s">
        <v>44</v>
      </c>
      <c r="C2543" t="s">
        <v>61</v>
      </c>
      <c r="D2543" s="24">
        <v>44986</v>
      </c>
      <c r="E2543">
        <v>75</v>
      </c>
    </row>
    <row r="2544" spans="1:5" x14ac:dyDescent="0.35">
      <c r="A2544" s="6">
        <v>44567</v>
      </c>
      <c r="B2544" t="s">
        <v>44</v>
      </c>
      <c r="C2544" t="s">
        <v>61</v>
      </c>
      <c r="D2544" s="24">
        <v>45078</v>
      </c>
      <c r="E2544">
        <v>61.24</v>
      </c>
    </row>
    <row r="2545" spans="1:5" x14ac:dyDescent="0.35">
      <c r="A2545" s="6">
        <v>44567</v>
      </c>
      <c r="B2545" t="s">
        <v>44</v>
      </c>
      <c r="C2545" t="s">
        <v>61</v>
      </c>
      <c r="D2545" s="24">
        <v>45170</v>
      </c>
      <c r="E2545">
        <v>61.25</v>
      </c>
    </row>
    <row r="2546" spans="1:5" x14ac:dyDescent="0.35">
      <c r="A2546" s="6">
        <v>44567</v>
      </c>
      <c r="B2546" t="s">
        <v>44</v>
      </c>
      <c r="C2546" t="s">
        <v>61</v>
      </c>
      <c r="D2546" s="24">
        <v>45261</v>
      </c>
      <c r="E2546">
        <v>44.5</v>
      </c>
    </row>
    <row r="2547" spans="1:5" x14ac:dyDescent="0.35">
      <c r="A2547" s="6">
        <v>44568</v>
      </c>
      <c r="B2547" t="s">
        <v>44</v>
      </c>
      <c r="C2547" t="s">
        <v>61</v>
      </c>
      <c r="D2547" s="24">
        <v>44621</v>
      </c>
      <c r="E2547">
        <v>73.75</v>
      </c>
    </row>
    <row r="2548" spans="1:5" x14ac:dyDescent="0.35">
      <c r="A2548" s="6">
        <v>44568</v>
      </c>
      <c r="B2548" t="s">
        <v>44</v>
      </c>
      <c r="C2548" t="s">
        <v>61</v>
      </c>
      <c r="D2548" s="24">
        <v>44713</v>
      </c>
      <c r="E2548">
        <v>77</v>
      </c>
    </row>
    <row r="2549" spans="1:5" x14ac:dyDescent="0.35">
      <c r="A2549" s="6">
        <v>44568</v>
      </c>
      <c r="B2549" t="s">
        <v>44</v>
      </c>
      <c r="C2549" t="s">
        <v>61</v>
      </c>
      <c r="D2549" s="24">
        <v>44805</v>
      </c>
      <c r="E2549">
        <v>77.06</v>
      </c>
    </row>
    <row r="2550" spans="1:5" x14ac:dyDescent="0.35">
      <c r="A2550" s="6">
        <v>44568</v>
      </c>
      <c r="B2550" t="s">
        <v>44</v>
      </c>
      <c r="C2550" t="s">
        <v>61</v>
      </c>
      <c r="D2550" s="24">
        <v>44896</v>
      </c>
      <c r="E2550">
        <v>49.92</v>
      </c>
    </row>
    <row r="2551" spans="1:5" x14ac:dyDescent="0.35">
      <c r="A2551" s="6">
        <v>44568</v>
      </c>
      <c r="B2551" t="s">
        <v>44</v>
      </c>
      <c r="C2551" t="s">
        <v>61</v>
      </c>
      <c r="D2551" s="24">
        <v>44986</v>
      </c>
      <c r="E2551">
        <v>76.069999999999993</v>
      </c>
    </row>
    <row r="2552" spans="1:5" x14ac:dyDescent="0.35">
      <c r="A2552" s="6">
        <v>44568</v>
      </c>
      <c r="B2552" t="s">
        <v>44</v>
      </c>
      <c r="C2552" t="s">
        <v>61</v>
      </c>
      <c r="D2552" s="24">
        <v>45078</v>
      </c>
      <c r="E2552">
        <v>62.12</v>
      </c>
    </row>
    <row r="2553" spans="1:5" x14ac:dyDescent="0.35">
      <c r="A2553" s="6">
        <v>44568</v>
      </c>
      <c r="B2553" t="s">
        <v>44</v>
      </c>
      <c r="C2553" t="s">
        <v>61</v>
      </c>
      <c r="D2553" s="24">
        <v>45170</v>
      </c>
      <c r="E2553">
        <v>61.25</v>
      </c>
    </row>
    <row r="2554" spans="1:5" x14ac:dyDescent="0.35">
      <c r="A2554" s="6">
        <v>44568</v>
      </c>
      <c r="B2554" t="s">
        <v>44</v>
      </c>
      <c r="C2554" t="s">
        <v>61</v>
      </c>
      <c r="D2554" s="24">
        <v>45261</v>
      </c>
      <c r="E2554">
        <v>44.5</v>
      </c>
    </row>
    <row r="2555" spans="1:5" x14ac:dyDescent="0.35">
      <c r="A2555" s="6">
        <v>44571</v>
      </c>
      <c r="B2555" t="s">
        <v>44</v>
      </c>
      <c r="C2555" t="s">
        <v>61</v>
      </c>
      <c r="D2555" s="24">
        <v>44621</v>
      </c>
      <c r="E2555">
        <v>73.75</v>
      </c>
    </row>
    <row r="2556" spans="1:5" x14ac:dyDescent="0.35">
      <c r="A2556" s="6">
        <v>44571</v>
      </c>
      <c r="B2556" t="s">
        <v>44</v>
      </c>
      <c r="C2556" t="s">
        <v>61</v>
      </c>
      <c r="D2556" s="24">
        <v>44713</v>
      </c>
      <c r="E2556">
        <v>80</v>
      </c>
    </row>
    <row r="2557" spans="1:5" x14ac:dyDescent="0.35">
      <c r="A2557" s="6">
        <v>44571</v>
      </c>
      <c r="B2557" t="s">
        <v>44</v>
      </c>
      <c r="C2557" t="s">
        <v>61</v>
      </c>
      <c r="D2557" s="24">
        <v>44805</v>
      </c>
      <c r="E2557">
        <v>79.5</v>
      </c>
    </row>
    <row r="2558" spans="1:5" x14ac:dyDescent="0.35">
      <c r="A2558" s="6">
        <v>44571</v>
      </c>
      <c r="B2558" t="s">
        <v>44</v>
      </c>
      <c r="C2558" t="s">
        <v>61</v>
      </c>
      <c r="D2558" s="24">
        <v>44896</v>
      </c>
      <c r="E2558">
        <v>52.1</v>
      </c>
    </row>
    <row r="2559" spans="1:5" x14ac:dyDescent="0.35">
      <c r="A2559" s="6">
        <v>44571</v>
      </c>
      <c r="B2559" t="s">
        <v>44</v>
      </c>
      <c r="C2559" t="s">
        <v>61</v>
      </c>
      <c r="D2559" s="24">
        <v>44986</v>
      </c>
      <c r="E2559">
        <v>78.48</v>
      </c>
    </row>
    <row r="2560" spans="1:5" x14ac:dyDescent="0.35">
      <c r="A2560" s="6">
        <v>44571</v>
      </c>
      <c r="B2560" t="s">
        <v>44</v>
      </c>
      <c r="C2560" t="s">
        <v>61</v>
      </c>
      <c r="D2560" s="24">
        <v>45078</v>
      </c>
      <c r="E2560">
        <v>64.09</v>
      </c>
    </row>
    <row r="2561" spans="1:5" x14ac:dyDescent="0.35">
      <c r="A2561" s="6">
        <v>44571</v>
      </c>
      <c r="B2561" t="s">
        <v>44</v>
      </c>
      <c r="C2561" t="s">
        <v>61</v>
      </c>
      <c r="D2561" s="24">
        <v>45170</v>
      </c>
      <c r="E2561">
        <v>64</v>
      </c>
    </row>
    <row r="2562" spans="1:5" x14ac:dyDescent="0.35">
      <c r="A2562" s="6">
        <v>44571</v>
      </c>
      <c r="B2562" t="s">
        <v>44</v>
      </c>
      <c r="C2562" t="s">
        <v>61</v>
      </c>
      <c r="D2562" s="24">
        <v>45261</v>
      </c>
      <c r="E2562">
        <v>44.5</v>
      </c>
    </row>
    <row r="2563" spans="1:5" x14ac:dyDescent="0.35">
      <c r="A2563" s="6">
        <v>44572</v>
      </c>
      <c r="B2563" t="s">
        <v>44</v>
      </c>
      <c r="C2563" t="s">
        <v>61</v>
      </c>
      <c r="D2563" s="24">
        <v>44621</v>
      </c>
      <c r="E2563">
        <v>76</v>
      </c>
    </row>
    <row r="2564" spans="1:5" x14ac:dyDescent="0.35">
      <c r="A2564" s="6">
        <v>44572</v>
      </c>
      <c r="B2564" t="s">
        <v>44</v>
      </c>
      <c r="C2564" t="s">
        <v>61</v>
      </c>
      <c r="D2564" s="24">
        <v>44713</v>
      </c>
      <c r="E2564">
        <v>80</v>
      </c>
    </row>
    <row r="2565" spans="1:5" x14ac:dyDescent="0.35">
      <c r="A2565" s="6">
        <v>44572</v>
      </c>
      <c r="B2565" t="s">
        <v>44</v>
      </c>
      <c r="C2565" t="s">
        <v>61</v>
      </c>
      <c r="D2565" s="24">
        <v>44805</v>
      </c>
      <c r="E2565">
        <v>80.66</v>
      </c>
    </row>
    <row r="2566" spans="1:5" x14ac:dyDescent="0.35">
      <c r="A2566" s="6">
        <v>44572</v>
      </c>
      <c r="B2566" t="s">
        <v>44</v>
      </c>
      <c r="C2566" t="s">
        <v>61</v>
      </c>
      <c r="D2566" s="24">
        <v>44896</v>
      </c>
      <c r="E2566">
        <v>52.86</v>
      </c>
    </row>
    <row r="2567" spans="1:5" x14ac:dyDescent="0.35">
      <c r="A2567" s="6">
        <v>44572</v>
      </c>
      <c r="B2567" t="s">
        <v>44</v>
      </c>
      <c r="C2567" t="s">
        <v>61</v>
      </c>
      <c r="D2567" s="24">
        <v>44986</v>
      </c>
      <c r="E2567">
        <v>79.63</v>
      </c>
    </row>
    <row r="2568" spans="1:5" x14ac:dyDescent="0.35">
      <c r="A2568" s="6">
        <v>44572</v>
      </c>
      <c r="B2568" t="s">
        <v>44</v>
      </c>
      <c r="C2568" t="s">
        <v>61</v>
      </c>
      <c r="D2568" s="24">
        <v>45078</v>
      </c>
      <c r="E2568">
        <v>65.03</v>
      </c>
    </row>
    <row r="2569" spans="1:5" x14ac:dyDescent="0.35">
      <c r="A2569" s="6">
        <v>44572</v>
      </c>
      <c r="B2569" t="s">
        <v>44</v>
      </c>
      <c r="C2569" t="s">
        <v>61</v>
      </c>
      <c r="D2569" s="24">
        <v>45170</v>
      </c>
      <c r="E2569">
        <v>65.5</v>
      </c>
    </row>
    <row r="2570" spans="1:5" x14ac:dyDescent="0.35">
      <c r="A2570" s="6">
        <v>44572</v>
      </c>
      <c r="B2570" t="s">
        <v>44</v>
      </c>
      <c r="C2570" t="s">
        <v>61</v>
      </c>
      <c r="D2570" s="24">
        <v>45261</v>
      </c>
      <c r="E2570">
        <v>44.5</v>
      </c>
    </row>
    <row r="2571" spans="1:5" x14ac:dyDescent="0.35">
      <c r="A2571" s="6">
        <v>44573</v>
      </c>
      <c r="B2571" t="s">
        <v>44</v>
      </c>
      <c r="C2571" t="s">
        <v>61</v>
      </c>
      <c r="D2571" s="24">
        <v>44621</v>
      </c>
      <c r="E2571">
        <v>76</v>
      </c>
    </row>
    <row r="2572" spans="1:5" x14ac:dyDescent="0.35">
      <c r="A2572" s="6">
        <v>44573</v>
      </c>
      <c r="B2572" t="s">
        <v>44</v>
      </c>
      <c r="C2572" t="s">
        <v>61</v>
      </c>
      <c r="D2572" s="24">
        <v>44713</v>
      </c>
      <c r="E2572">
        <v>80</v>
      </c>
    </row>
    <row r="2573" spans="1:5" x14ac:dyDescent="0.35">
      <c r="A2573" s="6">
        <v>44573</v>
      </c>
      <c r="B2573" t="s">
        <v>44</v>
      </c>
      <c r="C2573" t="s">
        <v>61</v>
      </c>
      <c r="D2573" s="24">
        <v>44805</v>
      </c>
      <c r="E2573">
        <v>80.66</v>
      </c>
    </row>
    <row r="2574" spans="1:5" x14ac:dyDescent="0.35">
      <c r="A2574" s="6">
        <v>44573</v>
      </c>
      <c r="B2574" t="s">
        <v>44</v>
      </c>
      <c r="C2574" t="s">
        <v>61</v>
      </c>
      <c r="D2574" s="24">
        <v>44896</v>
      </c>
      <c r="E2574">
        <v>52.86</v>
      </c>
    </row>
    <row r="2575" spans="1:5" x14ac:dyDescent="0.35">
      <c r="A2575" s="6">
        <v>44573</v>
      </c>
      <c r="B2575" t="s">
        <v>44</v>
      </c>
      <c r="C2575" t="s">
        <v>61</v>
      </c>
      <c r="D2575" s="24">
        <v>44986</v>
      </c>
      <c r="E2575">
        <v>79</v>
      </c>
    </row>
    <row r="2576" spans="1:5" x14ac:dyDescent="0.35">
      <c r="A2576" s="6">
        <v>44573</v>
      </c>
      <c r="B2576" t="s">
        <v>44</v>
      </c>
      <c r="C2576" t="s">
        <v>61</v>
      </c>
      <c r="D2576" s="24">
        <v>45078</v>
      </c>
      <c r="E2576">
        <v>65.03</v>
      </c>
    </row>
    <row r="2577" spans="1:5" x14ac:dyDescent="0.35">
      <c r="A2577" s="6">
        <v>44573</v>
      </c>
      <c r="B2577" t="s">
        <v>44</v>
      </c>
      <c r="C2577" t="s">
        <v>61</v>
      </c>
      <c r="D2577" s="24">
        <v>45170</v>
      </c>
      <c r="E2577">
        <v>66</v>
      </c>
    </row>
    <row r="2578" spans="1:5" x14ac:dyDescent="0.35">
      <c r="A2578" s="6">
        <v>44573</v>
      </c>
      <c r="B2578" t="s">
        <v>44</v>
      </c>
      <c r="C2578" t="s">
        <v>61</v>
      </c>
      <c r="D2578" s="24">
        <v>45261</v>
      </c>
      <c r="E2578">
        <v>48.15</v>
      </c>
    </row>
    <row r="2579" spans="1:5" x14ac:dyDescent="0.35">
      <c r="A2579" s="6">
        <v>44574</v>
      </c>
      <c r="B2579" t="s">
        <v>44</v>
      </c>
      <c r="C2579" t="s">
        <v>61</v>
      </c>
      <c r="D2579" s="24">
        <v>44621</v>
      </c>
      <c r="E2579">
        <v>76</v>
      </c>
    </row>
    <row r="2580" spans="1:5" x14ac:dyDescent="0.35">
      <c r="A2580" s="6">
        <v>44574</v>
      </c>
      <c r="B2580" t="s">
        <v>44</v>
      </c>
      <c r="C2580" t="s">
        <v>61</v>
      </c>
      <c r="D2580" s="24">
        <v>44713</v>
      </c>
      <c r="E2580">
        <v>80</v>
      </c>
    </row>
    <row r="2581" spans="1:5" x14ac:dyDescent="0.35">
      <c r="A2581" s="6">
        <v>44574</v>
      </c>
      <c r="B2581" t="s">
        <v>44</v>
      </c>
      <c r="C2581" t="s">
        <v>61</v>
      </c>
      <c r="D2581" s="24">
        <v>44805</v>
      </c>
      <c r="E2581">
        <v>80.66</v>
      </c>
    </row>
    <row r="2582" spans="1:5" x14ac:dyDescent="0.35">
      <c r="A2582" s="6">
        <v>44574</v>
      </c>
      <c r="B2582" t="s">
        <v>44</v>
      </c>
      <c r="C2582" t="s">
        <v>61</v>
      </c>
      <c r="D2582" s="24">
        <v>44896</v>
      </c>
      <c r="E2582">
        <v>52.86</v>
      </c>
    </row>
    <row r="2583" spans="1:5" x14ac:dyDescent="0.35">
      <c r="A2583" s="6">
        <v>44574</v>
      </c>
      <c r="B2583" t="s">
        <v>44</v>
      </c>
      <c r="C2583" t="s">
        <v>61</v>
      </c>
      <c r="D2583" s="24">
        <v>44986</v>
      </c>
      <c r="E2583">
        <v>79</v>
      </c>
    </row>
    <row r="2584" spans="1:5" x14ac:dyDescent="0.35">
      <c r="A2584" s="6">
        <v>44574</v>
      </c>
      <c r="B2584" t="s">
        <v>44</v>
      </c>
      <c r="C2584" t="s">
        <v>61</v>
      </c>
      <c r="D2584" s="24">
        <v>45078</v>
      </c>
      <c r="E2584">
        <v>65.03</v>
      </c>
    </row>
    <row r="2585" spans="1:5" x14ac:dyDescent="0.35">
      <c r="A2585" s="6">
        <v>44574</v>
      </c>
      <c r="B2585" t="s">
        <v>44</v>
      </c>
      <c r="C2585" t="s">
        <v>61</v>
      </c>
      <c r="D2585" s="24">
        <v>45170</v>
      </c>
      <c r="E2585">
        <v>66</v>
      </c>
    </row>
    <row r="2586" spans="1:5" x14ac:dyDescent="0.35">
      <c r="A2586" s="6">
        <v>44574</v>
      </c>
      <c r="B2586" t="s">
        <v>44</v>
      </c>
      <c r="C2586" t="s">
        <v>61</v>
      </c>
      <c r="D2586" s="24">
        <v>45261</v>
      </c>
      <c r="E2586">
        <v>48.15</v>
      </c>
    </row>
    <row r="2587" spans="1:5" x14ac:dyDescent="0.35">
      <c r="A2587" s="6">
        <v>44575</v>
      </c>
      <c r="B2587" t="s">
        <v>44</v>
      </c>
      <c r="C2587" t="s">
        <v>61</v>
      </c>
      <c r="D2587" s="24">
        <v>44621</v>
      </c>
      <c r="E2587">
        <v>76</v>
      </c>
    </row>
    <row r="2588" spans="1:5" x14ac:dyDescent="0.35">
      <c r="A2588" s="6">
        <v>44575</v>
      </c>
      <c r="B2588" t="s">
        <v>44</v>
      </c>
      <c r="C2588" t="s">
        <v>61</v>
      </c>
      <c r="D2588" s="24">
        <v>44713</v>
      </c>
      <c r="E2588">
        <v>81</v>
      </c>
    </row>
    <row r="2589" spans="1:5" x14ac:dyDescent="0.35">
      <c r="A2589" s="6">
        <v>44575</v>
      </c>
      <c r="B2589" t="s">
        <v>44</v>
      </c>
      <c r="C2589" t="s">
        <v>61</v>
      </c>
      <c r="D2589" s="24">
        <v>44805</v>
      </c>
      <c r="E2589">
        <v>80.66</v>
      </c>
    </row>
    <row r="2590" spans="1:5" x14ac:dyDescent="0.35">
      <c r="A2590" s="6">
        <v>44575</v>
      </c>
      <c r="B2590" t="s">
        <v>44</v>
      </c>
      <c r="C2590" t="s">
        <v>61</v>
      </c>
      <c r="D2590" s="24">
        <v>44896</v>
      </c>
      <c r="E2590">
        <v>52.86</v>
      </c>
    </row>
    <row r="2591" spans="1:5" x14ac:dyDescent="0.35">
      <c r="A2591" s="6">
        <v>44575</v>
      </c>
      <c r="B2591" t="s">
        <v>44</v>
      </c>
      <c r="C2591" t="s">
        <v>61</v>
      </c>
      <c r="D2591" s="24">
        <v>44986</v>
      </c>
      <c r="E2591">
        <v>79</v>
      </c>
    </row>
    <row r="2592" spans="1:5" x14ac:dyDescent="0.35">
      <c r="A2592" s="6">
        <v>44575</v>
      </c>
      <c r="B2592" t="s">
        <v>44</v>
      </c>
      <c r="C2592" t="s">
        <v>61</v>
      </c>
      <c r="D2592" s="24">
        <v>45078</v>
      </c>
      <c r="E2592">
        <v>65.03</v>
      </c>
    </row>
    <row r="2593" spans="1:5" x14ac:dyDescent="0.35">
      <c r="A2593" s="6">
        <v>44575</v>
      </c>
      <c r="B2593" t="s">
        <v>44</v>
      </c>
      <c r="C2593" t="s">
        <v>61</v>
      </c>
      <c r="D2593" s="24">
        <v>45170</v>
      </c>
      <c r="E2593">
        <v>66</v>
      </c>
    </row>
    <row r="2594" spans="1:5" x14ac:dyDescent="0.35">
      <c r="A2594" s="6">
        <v>44575</v>
      </c>
      <c r="B2594" t="s">
        <v>44</v>
      </c>
      <c r="C2594" t="s">
        <v>61</v>
      </c>
      <c r="D2594" s="24">
        <v>45261</v>
      </c>
      <c r="E2594">
        <v>48.15</v>
      </c>
    </row>
    <row r="2595" spans="1:5" x14ac:dyDescent="0.35">
      <c r="A2595" s="6">
        <v>44578</v>
      </c>
      <c r="B2595" t="s">
        <v>44</v>
      </c>
      <c r="C2595" t="s">
        <v>61</v>
      </c>
      <c r="D2595" s="24">
        <v>44621</v>
      </c>
      <c r="E2595">
        <v>76</v>
      </c>
    </row>
    <row r="2596" spans="1:5" x14ac:dyDescent="0.35">
      <c r="A2596" s="6">
        <v>44578</v>
      </c>
      <c r="B2596" t="s">
        <v>44</v>
      </c>
      <c r="C2596" t="s">
        <v>61</v>
      </c>
      <c r="D2596" s="24">
        <v>44713</v>
      </c>
      <c r="E2596">
        <v>80.5</v>
      </c>
    </row>
    <row r="2597" spans="1:5" x14ac:dyDescent="0.35">
      <c r="A2597" s="6">
        <v>44578</v>
      </c>
      <c r="B2597" t="s">
        <v>44</v>
      </c>
      <c r="C2597" t="s">
        <v>61</v>
      </c>
      <c r="D2597" s="24">
        <v>44805</v>
      </c>
      <c r="E2597">
        <v>76.5</v>
      </c>
    </row>
    <row r="2598" spans="1:5" x14ac:dyDescent="0.35">
      <c r="A2598" s="6">
        <v>44578</v>
      </c>
      <c r="B2598" t="s">
        <v>44</v>
      </c>
      <c r="C2598" t="s">
        <v>61</v>
      </c>
      <c r="D2598" s="24">
        <v>44896</v>
      </c>
      <c r="E2598">
        <v>49.55</v>
      </c>
    </row>
    <row r="2599" spans="1:5" x14ac:dyDescent="0.35">
      <c r="A2599" s="6">
        <v>44578</v>
      </c>
      <c r="B2599" t="s">
        <v>44</v>
      </c>
      <c r="C2599" t="s">
        <v>61</v>
      </c>
      <c r="D2599" s="24">
        <v>44986</v>
      </c>
      <c r="E2599">
        <v>79</v>
      </c>
    </row>
    <row r="2600" spans="1:5" x14ac:dyDescent="0.35">
      <c r="A2600" s="6">
        <v>44578</v>
      </c>
      <c r="B2600" t="s">
        <v>44</v>
      </c>
      <c r="C2600" t="s">
        <v>61</v>
      </c>
      <c r="D2600" s="24">
        <v>45078</v>
      </c>
      <c r="E2600">
        <v>64.5</v>
      </c>
    </row>
    <row r="2601" spans="1:5" x14ac:dyDescent="0.35">
      <c r="A2601" s="6">
        <v>44578</v>
      </c>
      <c r="B2601" t="s">
        <v>44</v>
      </c>
      <c r="C2601" t="s">
        <v>61</v>
      </c>
      <c r="D2601" s="24">
        <v>45170</v>
      </c>
      <c r="E2601">
        <v>65.5</v>
      </c>
    </row>
    <row r="2602" spans="1:5" x14ac:dyDescent="0.35">
      <c r="A2602" s="6">
        <v>44578</v>
      </c>
      <c r="B2602" t="s">
        <v>44</v>
      </c>
      <c r="C2602" t="s">
        <v>61</v>
      </c>
      <c r="D2602" s="24">
        <v>45261</v>
      </c>
      <c r="E2602">
        <v>47.7</v>
      </c>
    </row>
    <row r="2603" spans="1:5" x14ac:dyDescent="0.35">
      <c r="A2603" s="6">
        <v>44579</v>
      </c>
      <c r="B2603" t="s">
        <v>44</v>
      </c>
      <c r="C2603" t="s">
        <v>61</v>
      </c>
      <c r="D2603" s="24">
        <v>44621</v>
      </c>
      <c r="E2603">
        <v>76</v>
      </c>
    </row>
    <row r="2604" spans="1:5" x14ac:dyDescent="0.35">
      <c r="A2604" s="6">
        <v>44579</v>
      </c>
      <c r="B2604" t="s">
        <v>44</v>
      </c>
      <c r="C2604" t="s">
        <v>61</v>
      </c>
      <c r="D2604" s="24">
        <v>44713</v>
      </c>
      <c r="E2604">
        <v>78.5</v>
      </c>
    </row>
    <row r="2605" spans="1:5" x14ac:dyDescent="0.35">
      <c r="A2605" s="6">
        <v>44579</v>
      </c>
      <c r="B2605" t="s">
        <v>44</v>
      </c>
      <c r="C2605" t="s">
        <v>61</v>
      </c>
      <c r="D2605" s="24">
        <v>44805</v>
      </c>
      <c r="E2605">
        <v>76</v>
      </c>
    </row>
    <row r="2606" spans="1:5" x14ac:dyDescent="0.35">
      <c r="A2606" s="6">
        <v>44579</v>
      </c>
      <c r="B2606" t="s">
        <v>44</v>
      </c>
      <c r="C2606" t="s">
        <v>61</v>
      </c>
      <c r="D2606" s="24">
        <v>44896</v>
      </c>
      <c r="E2606">
        <v>49.55</v>
      </c>
    </row>
    <row r="2607" spans="1:5" x14ac:dyDescent="0.35">
      <c r="A2607" s="6">
        <v>44579</v>
      </c>
      <c r="B2607" t="s">
        <v>44</v>
      </c>
      <c r="C2607" t="s">
        <v>61</v>
      </c>
      <c r="D2607" s="24">
        <v>44986</v>
      </c>
      <c r="E2607">
        <v>76</v>
      </c>
    </row>
    <row r="2608" spans="1:5" x14ac:dyDescent="0.35">
      <c r="A2608" s="6">
        <v>44579</v>
      </c>
      <c r="B2608" t="s">
        <v>44</v>
      </c>
      <c r="C2608" t="s">
        <v>61</v>
      </c>
      <c r="D2608" s="24">
        <v>45078</v>
      </c>
      <c r="E2608">
        <v>64.5</v>
      </c>
    </row>
    <row r="2609" spans="1:5" x14ac:dyDescent="0.35">
      <c r="A2609" s="6">
        <v>44579</v>
      </c>
      <c r="B2609" t="s">
        <v>44</v>
      </c>
      <c r="C2609" t="s">
        <v>61</v>
      </c>
      <c r="D2609" s="24">
        <v>45170</v>
      </c>
      <c r="E2609">
        <v>65.5</v>
      </c>
    </row>
    <row r="2610" spans="1:5" x14ac:dyDescent="0.35">
      <c r="A2610" s="6">
        <v>44579</v>
      </c>
      <c r="B2610" t="s">
        <v>44</v>
      </c>
      <c r="C2610" t="s">
        <v>61</v>
      </c>
      <c r="D2610" s="24">
        <v>45261</v>
      </c>
      <c r="E2610">
        <v>47.7</v>
      </c>
    </row>
    <row r="2611" spans="1:5" x14ac:dyDescent="0.35">
      <c r="A2611" s="6">
        <v>44580</v>
      </c>
      <c r="B2611" t="s">
        <v>44</v>
      </c>
      <c r="C2611" t="s">
        <v>61</v>
      </c>
      <c r="D2611" s="24">
        <v>44621</v>
      </c>
      <c r="E2611">
        <v>76</v>
      </c>
    </row>
    <row r="2612" spans="1:5" x14ac:dyDescent="0.35">
      <c r="A2612" s="6">
        <v>44580</v>
      </c>
      <c r="B2612" t="s">
        <v>44</v>
      </c>
      <c r="C2612" t="s">
        <v>61</v>
      </c>
      <c r="D2612" s="24">
        <v>44713</v>
      </c>
      <c r="E2612">
        <v>78</v>
      </c>
    </row>
    <row r="2613" spans="1:5" x14ac:dyDescent="0.35">
      <c r="A2613" s="6">
        <v>44580</v>
      </c>
      <c r="B2613" t="s">
        <v>44</v>
      </c>
      <c r="C2613" t="s">
        <v>61</v>
      </c>
      <c r="D2613" s="24">
        <v>44805</v>
      </c>
      <c r="E2613">
        <v>76</v>
      </c>
    </row>
    <row r="2614" spans="1:5" x14ac:dyDescent="0.35">
      <c r="A2614" s="6">
        <v>44580</v>
      </c>
      <c r="B2614" t="s">
        <v>44</v>
      </c>
      <c r="C2614" t="s">
        <v>61</v>
      </c>
      <c r="D2614" s="24">
        <v>44896</v>
      </c>
      <c r="E2614">
        <v>49.55</v>
      </c>
    </row>
    <row r="2615" spans="1:5" x14ac:dyDescent="0.35">
      <c r="A2615" s="6">
        <v>44580</v>
      </c>
      <c r="B2615" t="s">
        <v>44</v>
      </c>
      <c r="C2615" t="s">
        <v>61</v>
      </c>
      <c r="D2615" s="24">
        <v>44986</v>
      </c>
      <c r="E2615">
        <v>76</v>
      </c>
    </row>
    <row r="2616" spans="1:5" x14ac:dyDescent="0.35">
      <c r="A2616" s="6">
        <v>44580</v>
      </c>
      <c r="B2616" t="s">
        <v>44</v>
      </c>
      <c r="C2616" t="s">
        <v>61</v>
      </c>
      <c r="D2616" s="24">
        <v>45078</v>
      </c>
      <c r="E2616">
        <v>64.5</v>
      </c>
    </row>
    <row r="2617" spans="1:5" x14ac:dyDescent="0.35">
      <c r="A2617" s="6">
        <v>44580</v>
      </c>
      <c r="B2617" t="s">
        <v>44</v>
      </c>
      <c r="C2617" t="s">
        <v>61</v>
      </c>
      <c r="D2617" s="24">
        <v>45170</v>
      </c>
      <c r="E2617">
        <v>65.5</v>
      </c>
    </row>
    <row r="2618" spans="1:5" x14ac:dyDescent="0.35">
      <c r="A2618" s="6">
        <v>44580</v>
      </c>
      <c r="B2618" t="s">
        <v>44</v>
      </c>
      <c r="C2618" t="s">
        <v>61</v>
      </c>
      <c r="D2618" s="24">
        <v>45261</v>
      </c>
      <c r="E2618">
        <v>47.7</v>
      </c>
    </row>
    <row r="2619" spans="1:5" x14ac:dyDescent="0.35">
      <c r="A2619" s="6">
        <v>44581</v>
      </c>
      <c r="B2619" t="s">
        <v>44</v>
      </c>
      <c r="C2619" t="s">
        <v>61</v>
      </c>
      <c r="D2619" s="24">
        <v>44621</v>
      </c>
      <c r="E2619">
        <v>76</v>
      </c>
    </row>
    <row r="2620" spans="1:5" x14ac:dyDescent="0.35">
      <c r="A2620" s="6">
        <v>44581</v>
      </c>
      <c r="B2620" t="s">
        <v>44</v>
      </c>
      <c r="C2620" t="s">
        <v>61</v>
      </c>
      <c r="D2620" s="24">
        <v>44713</v>
      </c>
      <c r="E2620">
        <v>78</v>
      </c>
    </row>
    <row r="2621" spans="1:5" x14ac:dyDescent="0.35">
      <c r="A2621" s="6">
        <v>44581</v>
      </c>
      <c r="B2621" t="s">
        <v>44</v>
      </c>
      <c r="C2621" t="s">
        <v>61</v>
      </c>
      <c r="D2621" s="24">
        <v>44805</v>
      </c>
      <c r="E2621">
        <v>76</v>
      </c>
    </row>
    <row r="2622" spans="1:5" x14ac:dyDescent="0.35">
      <c r="A2622" s="6">
        <v>44581</v>
      </c>
      <c r="B2622" t="s">
        <v>44</v>
      </c>
      <c r="C2622" t="s">
        <v>61</v>
      </c>
      <c r="D2622" s="24">
        <v>44896</v>
      </c>
      <c r="E2622">
        <v>49.55</v>
      </c>
    </row>
    <row r="2623" spans="1:5" x14ac:dyDescent="0.35">
      <c r="A2623" s="6">
        <v>44581</v>
      </c>
      <c r="B2623" t="s">
        <v>44</v>
      </c>
      <c r="C2623" t="s">
        <v>61</v>
      </c>
      <c r="D2623" s="24">
        <v>44986</v>
      </c>
      <c r="E2623">
        <v>76</v>
      </c>
    </row>
    <row r="2624" spans="1:5" x14ac:dyDescent="0.35">
      <c r="A2624" s="6">
        <v>44581</v>
      </c>
      <c r="B2624" t="s">
        <v>44</v>
      </c>
      <c r="C2624" t="s">
        <v>61</v>
      </c>
      <c r="D2624" s="24">
        <v>45078</v>
      </c>
      <c r="E2624">
        <v>64.5</v>
      </c>
    </row>
    <row r="2625" spans="1:5" x14ac:dyDescent="0.35">
      <c r="A2625" s="6">
        <v>44581</v>
      </c>
      <c r="B2625" t="s">
        <v>44</v>
      </c>
      <c r="C2625" t="s">
        <v>61</v>
      </c>
      <c r="D2625" s="24">
        <v>45170</v>
      </c>
      <c r="E2625">
        <v>65.5</v>
      </c>
    </row>
    <row r="2626" spans="1:5" x14ac:dyDescent="0.35">
      <c r="A2626" s="6">
        <v>44581</v>
      </c>
      <c r="B2626" t="s">
        <v>44</v>
      </c>
      <c r="C2626" t="s">
        <v>61</v>
      </c>
      <c r="D2626" s="24">
        <v>45261</v>
      </c>
      <c r="E2626">
        <v>47.7</v>
      </c>
    </row>
    <row r="2627" spans="1:5" x14ac:dyDescent="0.35">
      <c r="A2627" s="6">
        <v>44582</v>
      </c>
      <c r="B2627" t="s">
        <v>44</v>
      </c>
      <c r="C2627" t="s">
        <v>61</v>
      </c>
      <c r="D2627" s="24">
        <v>44621</v>
      </c>
      <c r="E2627">
        <v>76</v>
      </c>
    </row>
    <row r="2628" spans="1:5" x14ac:dyDescent="0.35">
      <c r="A2628" s="6">
        <v>44582</v>
      </c>
      <c r="B2628" t="s">
        <v>44</v>
      </c>
      <c r="C2628" t="s">
        <v>61</v>
      </c>
      <c r="D2628" s="24">
        <v>44713</v>
      </c>
      <c r="E2628">
        <v>78</v>
      </c>
    </row>
    <row r="2629" spans="1:5" x14ac:dyDescent="0.35">
      <c r="A2629" s="6">
        <v>44582</v>
      </c>
      <c r="B2629" t="s">
        <v>44</v>
      </c>
      <c r="C2629" t="s">
        <v>61</v>
      </c>
      <c r="D2629" s="24">
        <v>44805</v>
      </c>
      <c r="E2629">
        <v>76</v>
      </c>
    </row>
    <row r="2630" spans="1:5" x14ac:dyDescent="0.35">
      <c r="A2630" s="6">
        <v>44582</v>
      </c>
      <c r="B2630" t="s">
        <v>44</v>
      </c>
      <c r="C2630" t="s">
        <v>61</v>
      </c>
      <c r="D2630" s="24">
        <v>44896</v>
      </c>
      <c r="E2630">
        <v>49.55</v>
      </c>
    </row>
    <row r="2631" spans="1:5" x14ac:dyDescent="0.35">
      <c r="A2631" s="6">
        <v>44582</v>
      </c>
      <c r="B2631" t="s">
        <v>44</v>
      </c>
      <c r="C2631" t="s">
        <v>61</v>
      </c>
      <c r="D2631" s="24">
        <v>44986</v>
      </c>
      <c r="E2631">
        <v>76</v>
      </c>
    </row>
    <row r="2632" spans="1:5" x14ac:dyDescent="0.35">
      <c r="A2632" s="6">
        <v>44582</v>
      </c>
      <c r="B2632" t="s">
        <v>44</v>
      </c>
      <c r="C2632" t="s">
        <v>61</v>
      </c>
      <c r="D2632" s="24">
        <v>45078</v>
      </c>
      <c r="E2632">
        <v>64.5</v>
      </c>
    </row>
    <row r="2633" spans="1:5" x14ac:dyDescent="0.35">
      <c r="A2633" s="6">
        <v>44582</v>
      </c>
      <c r="B2633" t="s">
        <v>44</v>
      </c>
      <c r="C2633" t="s">
        <v>61</v>
      </c>
      <c r="D2633" s="24">
        <v>45170</v>
      </c>
      <c r="E2633">
        <v>65.5</v>
      </c>
    </row>
    <row r="2634" spans="1:5" x14ac:dyDescent="0.35">
      <c r="A2634" s="6">
        <v>44582</v>
      </c>
      <c r="B2634" t="s">
        <v>44</v>
      </c>
      <c r="C2634" t="s">
        <v>61</v>
      </c>
      <c r="D2634" s="24">
        <v>45261</v>
      </c>
      <c r="E2634">
        <v>47.7</v>
      </c>
    </row>
    <row r="2635" spans="1:5" x14ac:dyDescent="0.35">
      <c r="A2635" s="6">
        <v>44585</v>
      </c>
      <c r="B2635" t="s">
        <v>44</v>
      </c>
      <c r="C2635" t="s">
        <v>61</v>
      </c>
      <c r="D2635" s="24">
        <v>44621</v>
      </c>
      <c r="E2635">
        <v>76</v>
      </c>
    </row>
    <row r="2636" spans="1:5" x14ac:dyDescent="0.35">
      <c r="A2636" s="6">
        <v>44585</v>
      </c>
      <c r="B2636" t="s">
        <v>44</v>
      </c>
      <c r="C2636" t="s">
        <v>61</v>
      </c>
      <c r="D2636" s="24">
        <v>44713</v>
      </c>
      <c r="E2636">
        <v>78</v>
      </c>
    </row>
    <row r="2637" spans="1:5" x14ac:dyDescent="0.35">
      <c r="A2637" s="6">
        <v>44585</v>
      </c>
      <c r="B2637" t="s">
        <v>44</v>
      </c>
      <c r="C2637" t="s">
        <v>61</v>
      </c>
      <c r="D2637" s="24">
        <v>44805</v>
      </c>
      <c r="E2637">
        <v>76</v>
      </c>
    </row>
    <row r="2638" spans="1:5" x14ac:dyDescent="0.35">
      <c r="A2638" s="6">
        <v>44585</v>
      </c>
      <c r="B2638" t="s">
        <v>44</v>
      </c>
      <c r="C2638" t="s">
        <v>61</v>
      </c>
      <c r="D2638" s="24">
        <v>44896</v>
      </c>
      <c r="E2638">
        <v>49.55</v>
      </c>
    </row>
    <row r="2639" spans="1:5" x14ac:dyDescent="0.35">
      <c r="A2639" s="6">
        <v>44585</v>
      </c>
      <c r="B2639" t="s">
        <v>44</v>
      </c>
      <c r="C2639" t="s">
        <v>61</v>
      </c>
      <c r="D2639" s="24">
        <v>44986</v>
      </c>
      <c r="E2639">
        <v>76</v>
      </c>
    </row>
    <row r="2640" spans="1:5" x14ac:dyDescent="0.35">
      <c r="A2640" s="6">
        <v>44585</v>
      </c>
      <c r="B2640" t="s">
        <v>44</v>
      </c>
      <c r="C2640" t="s">
        <v>61</v>
      </c>
      <c r="D2640" s="24">
        <v>45078</v>
      </c>
      <c r="E2640">
        <v>64.5</v>
      </c>
    </row>
    <row r="2641" spans="1:5" x14ac:dyDescent="0.35">
      <c r="A2641" s="6">
        <v>44585</v>
      </c>
      <c r="B2641" t="s">
        <v>44</v>
      </c>
      <c r="C2641" t="s">
        <v>61</v>
      </c>
      <c r="D2641" s="24">
        <v>45170</v>
      </c>
      <c r="E2641">
        <v>65.5</v>
      </c>
    </row>
    <row r="2642" spans="1:5" x14ac:dyDescent="0.35">
      <c r="A2642" s="6">
        <v>44585</v>
      </c>
      <c r="B2642" t="s">
        <v>44</v>
      </c>
      <c r="C2642" t="s">
        <v>61</v>
      </c>
      <c r="D2642" s="24">
        <v>45261</v>
      </c>
      <c r="E2642">
        <v>47.7</v>
      </c>
    </row>
    <row r="2643" spans="1:5" x14ac:dyDescent="0.35">
      <c r="A2643" s="6">
        <v>44587</v>
      </c>
      <c r="B2643" t="s">
        <v>44</v>
      </c>
      <c r="C2643" t="s">
        <v>61</v>
      </c>
      <c r="D2643" s="24">
        <v>44621</v>
      </c>
      <c r="E2643">
        <v>76</v>
      </c>
    </row>
    <row r="2644" spans="1:5" x14ac:dyDescent="0.35">
      <c r="A2644" s="6">
        <v>44587</v>
      </c>
      <c r="B2644" t="s">
        <v>44</v>
      </c>
      <c r="C2644" t="s">
        <v>61</v>
      </c>
      <c r="D2644" s="24">
        <v>44713</v>
      </c>
      <c r="E2644">
        <v>78</v>
      </c>
    </row>
    <row r="2645" spans="1:5" x14ac:dyDescent="0.35">
      <c r="A2645" s="6">
        <v>44587</v>
      </c>
      <c r="B2645" t="s">
        <v>44</v>
      </c>
      <c r="C2645" t="s">
        <v>61</v>
      </c>
      <c r="D2645" s="24">
        <v>44805</v>
      </c>
      <c r="E2645">
        <v>76</v>
      </c>
    </row>
    <row r="2646" spans="1:5" x14ac:dyDescent="0.35">
      <c r="A2646" s="6">
        <v>44587</v>
      </c>
      <c r="B2646" t="s">
        <v>44</v>
      </c>
      <c r="C2646" t="s">
        <v>61</v>
      </c>
      <c r="D2646" s="24">
        <v>44896</v>
      </c>
      <c r="E2646">
        <v>49.55</v>
      </c>
    </row>
    <row r="2647" spans="1:5" x14ac:dyDescent="0.35">
      <c r="A2647" s="6">
        <v>44587</v>
      </c>
      <c r="B2647" t="s">
        <v>44</v>
      </c>
      <c r="C2647" t="s">
        <v>61</v>
      </c>
      <c r="D2647" s="24">
        <v>44986</v>
      </c>
      <c r="E2647">
        <v>76</v>
      </c>
    </row>
    <row r="2648" spans="1:5" x14ac:dyDescent="0.35">
      <c r="A2648" s="6">
        <v>44587</v>
      </c>
      <c r="B2648" t="s">
        <v>44</v>
      </c>
      <c r="C2648" t="s">
        <v>61</v>
      </c>
      <c r="D2648" s="24">
        <v>45078</v>
      </c>
      <c r="E2648">
        <v>64.5</v>
      </c>
    </row>
    <row r="2649" spans="1:5" x14ac:dyDescent="0.35">
      <c r="A2649" s="6">
        <v>44587</v>
      </c>
      <c r="B2649" t="s">
        <v>44</v>
      </c>
      <c r="C2649" t="s">
        <v>61</v>
      </c>
      <c r="D2649" s="24">
        <v>45170</v>
      </c>
      <c r="E2649">
        <v>65.5</v>
      </c>
    </row>
    <row r="2650" spans="1:5" x14ac:dyDescent="0.35">
      <c r="A2650" s="6">
        <v>44587</v>
      </c>
      <c r="B2650" t="s">
        <v>44</v>
      </c>
      <c r="C2650" t="s">
        <v>61</v>
      </c>
      <c r="D2650" s="24">
        <v>45261</v>
      </c>
      <c r="E2650">
        <v>47.7</v>
      </c>
    </row>
    <row r="2651" spans="1:5" x14ac:dyDescent="0.35">
      <c r="A2651" s="6">
        <v>44588</v>
      </c>
      <c r="B2651" t="s">
        <v>44</v>
      </c>
      <c r="C2651" t="s">
        <v>61</v>
      </c>
      <c r="D2651" s="24">
        <v>44621</v>
      </c>
      <c r="E2651">
        <v>76</v>
      </c>
    </row>
    <row r="2652" spans="1:5" x14ac:dyDescent="0.35">
      <c r="A2652" s="6">
        <v>44588</v>
      </c>
      <c r="B2652" t="s">
        <v>44</v>
      </c>
      <c r="C2652" t="s">
        <v>61</v>
      </c>
      <c r="D2652" s="24">
        <v>44713</v>
      </c>
      <c r="E2652">
        <v>79.75</v>
      </c>
    </row>
    <row r="2653" spans="1:5" x14ac:dyDescent="0.35">
      <c r="A2653" s="6">
        <v>44588</v>
      </c>
      <c r="B2653" t="s">
        <v>44</v>
      </c>
      <c r="C2653" t="s">
        <v>61</v>
      </c>
      <c r="D2653" s="24">
        <v>44805</v>
      </c>
      <c r="E2653">
        <v>76.900000000000006</v>
      </c>
    </row>
    <row r="2654" spans="1:5" x14ac:dyDescent="0.35">
      <c r="A2654" s="6">
        <v>44588</v>
      </c>
      <c r="B2654" t="s">
        <v>44</v>
      </c>
      <c r="C2654" t="s">
        <v>61</v>
      </c>
      <c r="D2654" s="24">
        <v>44896</v>
      </c>
      <c r="E2654">
        <v>50.13</v>
      </c>
    </row>
    <row r="2655" spans="1:5" x14ac:dyDescent="0.35">
      <c r="A2655" s="6">
        <v>44588</v>
      </c>
      <c r="B2655" t="s">
        <v>44</v>
      </c>
      <c r="C2655" t="s">
        <v>61</v>
      </c>
      <c r="D2655" s="24">
        <v>44986</v>
      </c>
      <c r="E2655">
        <v>76.900000000000006</v>
      </c>
    </row>
    <row r="2656" spans="1:5" x14ac:dyDescent="0.35">
      <c r="A2656" s="6">
        <v>44588</v>
      </c>
      <c r="B2656" t="s">
        <v>44</v>
      </c>
      <c r="C2656" t="s">
        <v>61</v>
      </c>
      <c r="D2656" s="24">
        <v>45078</v>
      </c>
      <c r="E2656">
        <v>65.260000000000005</v>
      </c>
    </row>
    <row r="2657" spans="1:5" x14ac:dyDescent="0.35">
      <c r="A2657" s="6">
        <v>44588</v>
      </c>
      <c r="B2657" t="s">
        <v>44</v>
      </c>
      <c r="C2657" t="s">
        <v>61</v>
      </c>
      <c r="D2657" s="24">
        <v>45170</v>
      </c>
      <c r="E2657">
        <v>66</v>
      </c>
    </row>
    <row r="2658" spans="1:5" x14ac:dyDescent="0.35">
      <c r="A2658" s="6">
        <v>44588</v>
      </c>
      <c r="B2658" t="s">
        <v>44</v>
      </c>
      <c r="C2658" t="s">
        <v>61</v>
      </c>
      <c r="D2658" s="24">
        <v>45261</v>
      </c>
      <c r="E2658">
        <v>47.7</v>
      </c>
    </row>
    <row r="2659" spans="1:5" x14ac:dyDescent="0.35">
      <c r="A2659" s="6">
        <v>44589</v>
      </c>
      <c r="B2659" t="s">
        <v>44</v>
      </c>
      <c r="C2659" t="s">
        <v>61</v>
      </c>
      <c r="D2659" s="24">
        <v>44621</v>
      </c>
      <c r="E2659">
        <v>76</v>
      </c>
    </row>
    <row r="2660" spans="1:5" x14ac:dyDescent="0.35">
      <c r="A2660" s="6">
        <v>44589</v>
      </c>
      <c r="B2660" t="s">
        <v>44</v>
      </c>
      <c r="C2660" t="s">
        <v>61</v>
      </c>
      <c r="D2660" s="24">
        <v>44713</v>
      </c>
      <c r="E2660">
        <v>79.75</v>
      </c>
    </row>
    <row r="2661" spans="1:5" x14ac:dyDescent="0.35">
      <c r="A2661" s="6">
        <v>44589</v>
      </c>
      <c r="B2661" t="s">
        <v>44</v>
      </c>
      <c r="C2661" t="s">
        <v>61</v>
      </c>
      <c r="D2661" s="24">
        <v>44805</v>
      </c>
      <c r="E2661">
        <v>76.900000000000006</v>
      </c>
    </row>
    <row r="2662" spans="1:5" x14ac:dyDescent="0.35">
      <c r="A2662" s="6">
        <v>44589</v>
      </c>
      <c r="B2662" t="s">
        <v>44</v>
      </c>
      <c r="C2662" t="s">
        <v>61</v>
      </c>
      <c r="D2662" s="24">
        <v>44896</v>
      </c>
      <c r="E2662">
        <v>50.13</v>
      </c>
    </row>
    <row r="2663" spans="1:5" x14ac:dyDescent="0.35">
      <c r="A2663" s="6">
        <v>44589</v>
      </c>
      <c r="B2663" t="s">
        <v>44</v>
      </c>
      <c r="C2663" t="s">
        <v>61</v>
      </c>
      <c r="D2663" s="24">
        <v>44986</v>
      </c>
      <c r="E2663">
        <v>76.900000000000006</v>
      </c>
    </row>
    <row r="2664" spans="1:5" x14ac:dyDescent="0.35">
      <c r="A2664" s="6">
        <v>44589</v>
      </c>
      <c r="B2664" t="s">
        <v>44</v>
      </c>
      <c r="C2664" t="s">
        <v>61</v>
      </c>
      <c r="D2664" s="24">
        <v>45078</v>
      </c>
      <c r="E2664">
        <v>65.260000000000005</v>
      </c>
    </row>
    <row r="2665" spans="1:5" x14ac:dyDescent="0.35">
      <c r="A2665" s="6">
        <v>44589</v>
      </c>
      <c r="B2665" t="s">
        <v>44</v>
      </c>
      <c r="C2665" t="s">
        <v>61</v>
      </c>
      <c r="D2665" s="24">
        <v>45170</v>
      </c>
      <c r="E2665">
        <v>67.05</v>
      </c>
    </row>
    <row r="2666" spans="1:5" x14ac:dyDescent="0.35">
      <c r="A2666" s="6">
        <v>44589</v>
      </c>
      <c r="B2666" t="s">
        <v>44</v>
      </c>
      <c r="C2666" t="s">
        <v>61</v>
      </c>
      <c r="D2666" s="24">
        <v>45261</v>
      </c>
      <c r="E2666">
        <v>48.46</v>
      </c>
    </row>
    <row r="2667" spans="1:5" x14ac:dyDescent="0.35">
      <c r="A2667" s="6">
        <v>44592</v>
      </c>
      <c r="B2667" t="s">
        <v>44</v>
      </c>
      <c r="C2667" t="s">
        <v>61</v>
      </c>
      <c r="D2667" s="24">
        <v>44621</v>
      </c>
      <c r="E2667">
        <v>76</v>
      </c>
    </row>
    <row r="2668" spans="1:5" x14ac:dyDescent="0.35">
      <c r="A2668" s="6">
        <v>44592</v>
      </c>
      <c r="B2668" t="s">
        <v>44</v>
      </c>
      <c r="C2668" t="s">
        <v>61</v>
      </c>
      <c r="D2668" s="24">
        <v>44713</v>
      </c>
      <c r="E2668">
        <v>79.75</v>
      </c>
    </row>
    <row r="2669" spans="1:5" x14ac:dyDescent="0.35">
      <c r="A2669" s="6">
        <v>44592</v>
      </c>
      <c r="B2669" t="s">
        <v>44</v>
      </c>
      <c r="C2669" t="s">
        <v>61</v>
      </c>
      <c r="D2669" s="24">
        <v>44805</v>
      </c>
      <c r="E2669">
        <v>78.900000000000006</v>
      </c>
    </row>
    <row r="2670" spans="1:5" x14ac:dyDescent="0.35">
      <c r="A2670" s="6">
        <v>44592</v>
      </c>
      <c r="B2670" t="s">
        <v>44</v>
      </c>
      <c r="C2670" t="s">
        <v>61</v>
      </c>
      <c r="D2670" s="24">
        <v>44896</v>
      </c>
      <c r="E2670">
        <v>51.43</v>
      </c>
    </row>
    <row r="2671" spans="1:5" x14ac:dyDescent="0.35">
      <c r="A2671" s="6">
        <v>44592</v>
      </c>
      <c r="B2671" t="s">
        <v>44</v>
      </c>
      <c r="C2671" t="s">
        <v>61</v>
      </c>
      <c r="D2671" s="24">
        <v>44986</v>
      </c>
      <c r="E2671">
        <v>78.900000000000006</v>
      </c>
    </row>
    <row r="2672" spans="1:5" x14ac:dyDescent="0.35">
      <c r="A2672" s="6">
        <v>44592</v>
      </c>
      <c r="B2672" t="s">
        <v>44</v>
      </c>
      <c r="C2672" t="s">
        <v>61</v>
      </c>
      <c r="D2672" s="24">
        <v>45078</v>
      </c>
      <c r="E2672">
        <v>66.959999999999994</v>
      </c>
    </row>
    <row r="2673" spans="1:5" x14ac:dyDescent="0.35">
      <c r="A2673" s="6">
        <v>44592</v>
      </c>
      <c r="B2673" t="s">
        <v>44</v>
      </c>
      <c r="C2673" t="s">
        <v>61</v>
      </c>
      <c r="D2673" s="24">
        <v>45170</v>
      </c>
      <c r="E2673">
        <v>68.39</v>
      </c>
    </row>
    <row r="2674" spans="1:5" x14ac:dyDescent="0.35">
      <c r="A2674" s="6">
        <v>44592</v>
      </c>
      <c r="B2674" t="s">
        <v>44</v>
      </c>
      <c r="C2674" t="s">
        <v>61</v>
      </c>
      <c r="D2674" s="24">
        <v>45261</v>
      </c>
      <c r="E2674">
        <v>49.43</v>
      </c>
    </row>
    <row r="2675" spans="1:5" x14ac:dyDescent="0.35">
      <c r="A2675" s="6">
        <v>44593</v>
      </c>
      <c r="B2675" t="s">
        <v>44</v>
      </c>
      <c r="C2675" t="s">
        <v>61</v>
      </c>
      <c r="D2675" s="24">
        <v>44621</v>
      </c>
      <c r="E2675">
        <v>76</v>
      </c>
    </row>
    <row r="2676" spans="1:5" x14ac:dyDescent="0.35">
      <c r="A2676" s="6">
        <v>44593</v>
      </c>
      <c r="B2676" t="s">
        <v>44</v>
      </c>
      <c r="C2676" t="s">
        <v>61</v>
      </c>
      <c r="D2676" s="24">
        <v>44713</v>
      </c>
      <c r="E2676">
        <v>79.75</v>
      </c>
    </row>
    <row r="2677" spans="1:5" x14ac:dyDescent="0.35">
      <c r="A2677" s="6">
        <v>44593</v>
      </c>
      <c r="B2677" t="s">
        <v>44</v>
      </c>
      <c r="C2677" t="s">
        <v>61</v>
      </c>
      <c r="D2677" s="24">
        <v>44805</v>
      </c>
      <c r="E2677">
        <v>78.900000000000006</v>
      </c>
    </row>
    <row r="2678" spans="1:5" x14ac:dyDescent="0.35">
      <c r="A2678" s="6">
        <v>44593</v>
      </c>
      <c r="B2678" t="s">
        <v>44</v>
      </c>
      <c r="C2678" t="s">
        <v>61</v>
      </c>
      <c r="D2678" s="24">
        <v>44896</v>
      </c>
      <c r="E2678">
        <v>51.43</v>
      </c>
    </row>
    <row r="2679" spans="1:5" x14ac:dyDescent="0.35">
      <c r="A2679" s="6">
        <v>44593</v>
      </c>
      <c r="B2679" t="s">
        <v>44</v>
      </c>
      <c r="C2679" t="s">
        <v>61</v>
      </c>
      <c r="D2679" s="24">
        <v>44986</v>
      </c>
      <c r="E2679">
        <v>78</v>
      </c>
    </row>
    <row r="2680" spans="1:5" x14ac:dyDescent="0.35">
      <c r="A2680" s="6">
        <v>44593</v>
      </c>
      <c r="B2680" t="s">
        <v>44</v>
      </c>
      <c r="C2680" t="s">
        <v>61</v>
      </c>
      <c r="D2680" s="24">
        <v>45078</v>
      </c>
      <c r="E2680">
        <v>67.41</v>
      </c>
    </row>
    <row r="2681" spans="1:5" x14ac:dyDescent="0.35">
      <c r="A2681" s="6">
        <v>44593</v>
      </c>
      <c r="B2681" t="s">
        <v>44</v>
      </c>
      <c r="C2681" t="s">
        <v>61</v>
      </c>
      <c r="D2681" s="24">
        <v>45170</v>
      </c>
      <c r="E2681">
        <v>68.39</v>
      </c>
    </row>
    <row r="2682" spans="1:5" x14ac:dyDescent="0.35">
      <c r="A2682" s="6">
        <v>44593</v>
      </c>
      <c r="B2682" t="s">
        <v>44</v>
      </c>
      <c r="C2682" t="s">
        <v>61</v>
      </c>
      <c r="D2682" s="24">
        <v>45261</v>
      </c>
      <c r="E2682">
        <v>49.43</v>
      </c>
    </row>
    <row r="2683" spans="1:5" x14ac:dyDescent="0.35">
      <c r="A2683" s="6">
        <v>44594</v>
      </c>
      <c r="B2683" t="s">
        <v>44</v>
      </c>
      <c r="C2683" t="s">
        <v>61</v>
      </c>
      <c r="D2683" s="24">
        <v>44621</v>
      </c>
      <c r="E2683">
        <v>76</v>
      </c>
    </row>
    <row r="2684" spans="1:5" x14ac:dyDescent="0.35">
      <c r="A2684" s="6">
        <v>44594</v>
      </c>
      <c r="B2684" t="s">
        <v>44</v>
      </c>
      <c r="C2684" t="s">
        <v>61</v>
      </c>
      <c r="D2684" s="24">
        <v>44713</v>
      </c>
      <c r="E2684">
        <v>83.5</v>
      </c>
    </row>
    <row r="2685" spans="1:5" x14ac:dyDescent="0.35">
      <c r="A2685" s="6">
        <v>44594</v>
      </c>
      <c r="B2685" t="s">
        <v>44</v>
      </c>
      <c r="C2685" t="s">
        <v>61</v>
      </c>
      <c r="D2685" s="24">
        <v>44805</v>
      </c>
      <c r="E2685">
        <v>78.900000000000006</v>
      </c>
    </row>
    <row r="2686" spans="1:5" x14ac:dyDescent="0.35">
      <c r="A2686" s="6">
        <v>44594</v>
      </c>
      <c r="B2686" t="s">
        <v>44</v>
      </c>
      <c r="C2686" t="s">
        <v>61</v>
      </c>
      <c r="D2686" s="24">
        <v>44896</v>
      </c>
      <c r="E2686">
        <v>51.43</v>
      </c>
    </row>
    <row r="2687" spans="1:5" x14ac:dyDescent="0.35">
      <c r="A2687" s="6">
        <v>44594</v>
      </c>
      <c r="B2687" t="s">
        <v>44</v>
      </c>
      <c r="C2687" t="s">
        <v>61</v>
      </c>
      <c r="D2687" s="24">
        <v>44986</v>
      </c>
      <c r="E2687">
        <v>78</v>
      </c>
    </row>
    <row r="2688" spans="1:5" x14ac:dyDescent="0.35">
      <c r="A2688" s="6">
        <v>44594</v>
      </c>
      <c r="B2688" t="s">
        <v>44</v>
      </c>
      <c r="C2688" t="s">
        <v>61</v>
      </c>
      <c r="D2688" s="24">
        <v>45078</v>
      </c>
      <c r="E2688">
        <v>67.41</v>
      </c>
    </row>
    <row r="2689" spans="1:5" x14ac:dyDescent="0.35">
      <c r="A2689" s="6">
        <v>44594</v>
      </c>
      <c r="B2689" t="s">
        <v>44</v>
      </c>
      <c r="C2689" t="s">
        <v>61</v>
      </c>
      <c r="D2689" s="24">
        <v>45170</v>
      </c>
      <c r="E2689">
        <v>68.39</v>
      </c>
    </row>
    <row r="2690" spans="1:5" x14ac:dyDescent="0.35">
      <c r="A2690" s="6">
        <v>44594</v>
      </c>
      <c r="B2690" t="s">
        <v>44</v>
      </c>
      <c r="C2690" t="s">
        <v>61</v>
      </c>
      <c r="D2690" s="24">
        <v>45261</v>
      </c>
      <c r="E2690">
        <v>49.43</v>
      </c>
    </row>
    <row r="2691" spans="1:5" x14ac:dyDescent="0.35">
      <c r="A2691" s="6">
        <v>44595</v>
      </c>
      <c r="B2691" t="s">
        <v>44</v>
      </c>
      <c r="C2691" t="s">
        <v>61</v>
      </c>
      <c r="D2691" s="24">
        <v>44621</v>
      </c>
      <c r="E2691">
        <v>86</v>
      </c>
    </row>
    <row r="2692" spans="1:5" x14ac:dyDescent="0.35">
      <c r="A2692" s="6">
        <v>44595</v>
      </c>
      <c r="B2692" t="s">
        <v>44</v>
      </c>
      <c r="C2692" t="s">
        <v>61</v>
      </c>
      <c r="D2692" s="24">
        <v>44713</v>
      </c>
      <c r="E2692">
        <v>85.86</v>
      </c>
    </row>
    <row r="2693" spans="1:5" x14ac:dyDescent="0.35">
      <c r="A2693" s="6">
        <v>44595</v>
      </c>
      <c r="B2693" t="s">
        <v>44</v>
      </c>
      <c r="C2693" t="s">
        <v>61</v>
      </c>
      <c r="D2693" s="24">
        <v>44805</v>
      </c>
      <c r="E2693">
        <v>78.900000000000006</v>
      </c>
    </row>
    <row r="2694" spans="1:5" x14ac:dyDescent="0.35">
      <c r="A2694" s="6">
        <v>44595</v>
      </c>
      <c r="B2694" t="s">
        <v>44</v>
      </c>
      <c r="C2694" t="s">
        <v>61</v>
      </c>
      <c r="D2694" s="24">
        <v>44896</v>
      </c>
      <c r="E2694">
        <v>51.43</v>
      </c>
    </row>
    <row r="2695" spans="1:5" x14ac:dyDescent="0.35">
      <c r="A2695" s="6">
        <v>44595</v>
      </c>
      <c r="B2695" t="s">
        <v>44</v>
      </c>
      <c r="C2695" t="s">
        <v>61</v>
      </c>
      <c r="D2695" s="24">
        <v>44986</v>
      </c>
      <c r="E2695">
        <v>78</v>
      </c>
    </row>
    <row r="2696" spans="1:5" x14ac:dyDescent="0.35">
      <c r="A2696" s="6">
        <v>44595</v>
      </c>
      <c r="B2696" t="s">
        <v>44</v>
      </c>
      <c r="C2696" t="s">
        <v>61</v>
      </c>
      <c r="D2696" s="24">
        <v>45078</v>
      </c>
      <c r="E2696">
        <v>67.41</v>
      </c>
    </row>
    <row r="2697" spans="1:5" x14ac:dyDescent="0.35">
      <c r="A2697" s="6">
        <v>44595</v>
      </c>
      <c r="B2697" t="s">
        <v>44</v>
      </c>
      <c r="C2697" t="s">
        <v>61</v>
      </c>
      <c r="D2697" s="24">
        <v>45170</v>
      </c>
      <c r="E2697">
        <v>68.39</v>
      </c>
    </row>
    <row r="2698" spans="1:5" x14ac:dyDescent="0.35">
      <c r="A2698" s="6">
        <v>44595</v>
      </c>
      <c r="B2698" t="s">
        <v>44</v>
      </c>
      <c r="C2698" t="s">
        <v>61</v>
      </c>
      <c r="D2698" s="24">
        <v>45261</v>
      </c>
      <c r="E2698">
        <v>49.43</v>
      </c>
    </row>
    <row r="2699" spans="1:5" x14ac:dyDescent="0.35">
      <c r="A2699" s="6">
        <v>44596</v>
      </c>
      <c r="B2699" t="s">
        <v>44</v>
      </c>
      <c r="C2699" t="s">
        <v>61</v>
      </c>
      <c r="D2699" s="24">
        <v>44621</v>
      </c>
      <c r="E2699">
        <v>86</v>
      </c>
    </row>
    <row r="2700" spans="1:5" x14ac:dyDescent="0.35">
      <c r="A2700" s="6">
        <v>44596</v>
      </c>
      <c r="B2700" t="s">
        <v>44</v>
      </c>
      <c r="C2700" t="s">
        <v>61</v>
      </c>
      <c r="D2700" s="24">
        <v>44713</v>
      </c>
      <c r="E2700">
        <v>86</v>
      </c>
    </row>
    <row r="2701" spans="1:5" x14ac:dyDescent="0.35">
      <c r="A2701" s="6">
        <v>44596</v>
      </c>
      <c r="B2701" t="s">
        <v>44</v>
      </c>
      <c r="C2701" t="s">
        <v>61</v>
      </c>
      <c r="D2701" s="24">
        <v>44805</v>
      </c>
      <c r="E2701">
        <v>78.900000000000006</v>
      </c>
    </row>
    <row r="2702" spans="1:5" x14ac:dyDescent="0.35">
      <c r="A2702" s="6">
        <v>44596</v>
      </c>
      <c r="B2702" t="s">
        <v>44</v>
      </c>
      <c r="C2702" t="s">
        <v>61</v>
      </c>
      <c r="D2702" s="24">
        <v>44896</v>
      </c>
      <c r="E2702">
        <v>51.43</v>
      </c>
    </row>
    <row r="2703" spans="1:5" x14ac:dyDescent="0.35">
      <c r="A2703" s="6">
        <v>44596</v>
      </c>
      <c r="B2703" t="s">
        <v>44</v>
      </c>
      <c r="C2703" t="s">
        <v>61</v>
      </c>
      <c r="D2703" s="24">
        <v>44986</v>
      </c>
      <c r="E2703">
        <v>78</v>
      </c>
    </row>
    <row r="2704" spans="1:5" x14ac:dyDescent="0.35">
      <c r="A2704" s="6">
        <v>44596</v>
      </c>
      <c r="B2704" t="s">
        <v>44</v>
      </c>
      <c r="C2704" t="s">
        <v>61</v>
      </c>
      <c r="D2704" s="24">
        <v>45078</v>
      </c>
      <c r="E2704">
        <v>67.41</v>
      </c>
    </row>
    <row r="2705" spans="1:5" x14ac:dyDescent="0.35">
      <c r="A2705" s="6">
        <v>44596</v>
      </c>
      <c r="B2705" t="s">
        <v>44</v>
      </c>
      <c r="C2705" t="s">
        <v>61</v>
      </c>
      <c r="D2705" s="24">
        <v>45170</v>
      </c>
      <c r="E2705">
        <v>68.39</v>
      </c>
    </row>
    <row r="2706" spans="1:5" x14ac:dyDescent="0.35">
      <c r="A2706" s="6">
        <v>44596</v>
      </c>
      <c r="B2706" t="s">
        <v>44</v>
      </c>
      <c r="C2706" t="s">
        <v>61</v>
      </c>
      <c r="D2706" s="24">
        <v>45261</v>
      </c>
      <c r="E2706">
        <v>49.43</v>
      </c>
    </row>
    <row r="2707" spans="1:5" x14ac:dyDescent="0.35">
      <c r="A2707" s="6">
        <v>44599</v>
      </c>
      <c r="B2707" t="s">
        <v>44</v>
      </c>
      <c r="C2707" t="s">
        <v>61</v>
      </c>
      <c r="D2707" s="24">
        <v>44621</v>
      </c>
      <c r="E2707">
        <v>85</v>
      </c>
    </row>
    <row r="2708" spans="1:5" x14ac:dyDescent="0.35">
      <c r="A2708" s="6">
        <v>44599</v>
      </c>
      <c r="B2708" t="s">
        <v>44</v>
      </c>
      <c r="C2708" t="s">
        <v>61</v>
      </c>
      <c r="D2708" s="24">
        <v>44713</v>
      </c>
      <c r="E2708">
        <v>86</v>
      </c>
    </row>
    <row r="2709" spans="1:5" x14ac:dyDescent="0.35">
      <c r="A2709" s="6">
        <v>44599</v>
      </c>
      <c r="B2709" t="s">
        <v>44</v>
      </c>
      <c r="C2709" t="s">
        <v>61</v>
      </c>
      <c r="D2709" s="24">
        <v>44805</v>
      </c>
      <c r="E2709">
        <v>78.900000000000006</v>
      </c>
    </row>
    <row r="2710" spans="1:5" x14ac:dyDescent="0.35">
      <c r="A2710" s="6">
        <v>44599</v>
      </c>
      <c r="B2710" t="s">
        <v>44</v>
      </c>
      <c r="C2710" t="s">
        <v>61</v>
      </c>
      <c r="D2710" s="24">
        <v>44896</v>
      </c>
      <c r="E2710">
        <v>51.43</v>
      </c>
    </row>
    <row r="2711" spans="1:5" x14ac:dyDescent="0.35">
      <c r="A2711" s="6">
        <v>44599</v>
      </c>
      <c r="B2711" t="s">
        <v>44</v>
      </c>
      <c r="C2711" t="s">
        <v>61</v>
      </c>
      <c r="D2711" s="24">
        <v>44986</v>
      </c>
      <c r="E2711">
        <v>78</v>
      </c>
    </row>
    <row r="2712" spans="1:5" x14ac:dyDescent="0.35">
      <c r="A2712" s="6">
        <v>44599</v>
      </c>
      <c r="B2712" t="s">
        <v>44</v>
      </c>
      <c r="C2712" t="s">
        <v>61</v>
      </c>
      <c r="D2712" s="24">
        <v>45078</v>
      </c>
      <c r="E2712">
        <v>67.41</v>
      </c>
    </row>
    <row r="2713" spans="1:5" x14ac:dyDescent="0.35">
      <c r="A2713" s="6">
        <v>44599</v>
      </c>
      <c r="B2713" t="s">
        <v>44</v>
      </c>
      <c r="C2713" t="s">
        <v>61</v>
      </c>
      <c r="D2713" s="24">
        <v>45170</v>
      </c>
      <c r="E2713">
        <v>68.39</v>
      </c>
    </row>
    <row r="2714" spans="1:5" x14ac:dyDescent="0.35">
      <c r="A2714" s="6">
        <v>44599</v>
      </c>
      <c r="B2714" t="s">
        <v>44</v>
      </c>
      <c r="C2714" t="s">
        <v>61</v>
      </c>
      <c r="D2714" s="24">
        <v>45261</v>
      </c>
      <c r="E2714">
        <v>49.43</v>
      </c>
    </row>
    <row r="2715" spans="1:5" x14ac:dyDescent="0.35">
      <c r="A2715" s="6">
        <v>44600</v>
      </c>
      <c r="B2715" t="s">
        <v>44</v>
      </c>
      <c r="C2715" t="s">
        <v>61</v>
      </c>
      <c r="D2715" s="24">
        <v>44621</v>
      </c>
      <c r="E2715">
        <v>85</v>
      </c>
    </row>
    <row r="2716" spans="1:5" x14ac:dyDescent="0.35">
      <c r="A2716" s="6">
        <v>44600</v>
      </c>
      <c r="B2716" t="s">
        <v>44</v>
      </c>
      <c r="C2716" t="s">
        <v>61</v>
      </c>
      <c r="D2716" s="24">
        <v>44713</v>
      </c>
      <c r="E2716">
        <v>86</v>
      </c>
    </row>
    <row r="2717" spans="1:5" x14ac:dyDescent="0.35">
      <c r="A2717" s="6">
        <v>44600</v>
      </c>
      <c r="B2717" t="s">
        <v>44</v>
      </c>
      <c r="C2717" t="s">
        <v>61</v>
      </c>
      <c r="D2717" s="24">
        <v>44805</v>
      </c>
      <c r="E2717">
        <v>78.900000000000006</v>
      </c>
    </row>
    <row r="2718" spans="1:5" x14ac:dyDescent="0.35">
      <c r="A2718" s="6">
        <v>44600</v>
      </c>
      <c r="B2718" t="s">
        <v>44</v>
      </c>
      <c r="C2718" t="s">
        <v>61</v>
      </c>
      <c r="D2718" s="24">
        <v>44896</v>
      </c>
      <c r="E2718">
        <v>51.43</v>
      </c>
    </row>
    <row r="2719" spans="1:5" x14ac:dyDescent="0.35">
      <c r="A2719" s="6">
        <v>44600</v>
      </c>
      <c r="B2719" t="s">
        <v>44</v>
      </c>
      <c r="C2719" t="s">
        <v>61</v>
      </c>
      <c r="D2719" s="24">
        <v>44986</v>
      </c>
      <c r="E2719">
        <v>78</v>
      </c>
    </row>
    <row r="2720" spans="1:5" x14ac:dyDescent="0.35">
      <c r="A2720" s="6">
        <v>44600</v>
      </c>
      <c r="B2720" t="s">
        <v>44</v>
      </c>
      <c r="C2720" t="s">
        <v>61</v>
      </c>
      <c r="D2720" s="24">
        <v>45078</v>
      </c>
      <c r="E2720">
        <v>67.41</v>
      </c>
    </row>
    <row r="2721" spans="1:5" x14ac:dyDescent="0.35">
      <c r="A2721" s="6">
        <v>44600</v>
      </c>
      <c r="B2721" t="s">
        <v>44</v>
      </c>
      <c r="C2721" t="s">
        <v>61</v>
      </c>
      <c r="D2721" s="24">
        <v>45170</v>
      </c>
      <c r="E2721">
        <v>68.39</v>
      </c>
    </row>
    <row r="2722" spans="1:5" x14ac:dyDescent="0.35">
      <c r="A2722" s="6">
        <v>44600</v>
      </c>
      <c r="B2722" t="s">
        <v>44</v>
      </c>
      <c r="C2722" t="s">
        <v>61</v>
      </c>
      <c r="D2722" s="24">
        <v>45261</v>
      </c>
      <c r="E2722">
        <v>49.43</v>
      </c>
    </row>
    <row r="2723" spans="1:5" x14ac:dyDescent="0.35">
      <c r="A2723" s="6">
        <v>44601</v>
      </c>
      <c r="B2723" t="s">
        <v>44</v>
      </c>
      <c r="C2723" t="s">
        <v>61</v>
      </c>
      <c r="D2723" s="24">
        <v>44621</v>
      </c>
      <c r="E2723">
        <v>83</v>
      </c>
    </row>
    <row r="2724" spans="1:5" x14ac:dyDescent="0.35">
      <c r="A2724" s="6">
        <v>44601</v>
      </c>
      <c r="B2724" t="s">
        <v>44</v>
      </c>
      <c r="C2724" t="s">
        <v>61</v>
      </c>
      <c r="D2724" s="24">
        <v>44713</v>
      </c>
      <c r="E2724">
        <v>86</v>
      </c>
    </row>
    <row r="2725" spans="1:5" x14ac:dyDescent="0.35">
      <c r="A2725" s="6">
        <v>44601</v>
      </c>
      <c r="B2725" t="s">
        <v>44</v>
      </c>
      <c r="C2725" t="s">
        <v>61</v>
      </c>
      <c r="D2725" s="24">
        <v>44805</v>
      </c>
      <c r="E2725">
        <v>78.900000000000006</v>
      </c>
    </row>
    <row r="2726" spans="1:5" x14ac:dyDescent="0.35">
      <c r="A2726" s="6">
        <v>44601</v>
      </c>
      <c r="B2726" t="s">
        <v>44</v>
      </c>
      <c r="C2726" t="s">
        <v>61</v>
      </c>
      <c r="D2726" s="24">
        <v>44896</v>
      </c>
      <c r="E2726">
        <v>51.43</v>
      </c>
    </row>
    <row r="2727" spans="1:5" x14ac:dyDescent="0.35">
      <c r="A2727" s="6">
        <v>44601</v>
      </c>
      <c r="B2727" t="s">
        <v>44</v>
      </c>
      <c r="C2727" t="s">
        <v>61</v>
      </c>
      <c r="D2727" s="24">
        <v>44986</v>
      </c>
      <c r="E2727">
        <v>78</v>
      </c>
    </row>
    <row r="2728" spans="1:5" x14ac:dyDescent="0.35">
      <c r="A2728" s="6">
        <v>44601</v>
      </c>
      <c r="B2728" t="s">
        <v>44</v>
      </c>
      <c r="C2728" t="s">
        <v>61</v>
      </c>
      <c r="D2728" s="24">
        <v>45078</v>
      </c>
      <c r="E2728">
        <v>67.41</v>
      </c>
    </row>
    <row r="2729" spans="1:5" x14ac:dyDescent="0.35">
      <c r="A2729" s="6">
        <v>44601</v>
      </c>
      <c r="B2729" t="s">
        <v>44</v>
      </c>
      <c r="C2729" t="s">
        <v>61</v>
      </c>
      <c r="D2729" s="24">
        <v>45170</v>
      </c>
      <c r="E2729">
        <v>68.39</v>
      </c>
    </row>
    <row r="2730" spans="1:5" x14ac:dyDescent="0.35">
      <c r="A2730" s="6">
        <v>44601</v>
      </c>
      <c r="B2730" t="s">
        <v>44</v>
      </c>
      <c r="C2730" t="s">
        <v>61</v>
      </c>
      <c r="D2730" s="24">
        <v>45261</v>
      </c>
      <c r="E2730">
        <v>49.43</v>
      </c>
    </row>
    <row r="2731" spans="1:5" x14ac:dyDescent="0.35">
      <c r="A2731" s="6">
        <v>44602</v>
      </c>
      <c r="B2731" t="s">
        <v>44</v>
      </c>
      <c r="C2731" t="s">
        <v>61</v>
      </c>
      <c r="D2731" s="24">
        <v>44621</v>
      </c>
      <c r="E2731">
        <v>74</v>
      </c>
    </row>
    <row r="2732" spans="1:5" x14ac:dyDescent="0.35">
      <c r="A2732" s="6">
        <v>44602</v>
      </c>
      <c r="B2732" t="s">
        <v>44</v>
      </c>
      <c r="C2732" t="s">
        <v>61</v>
      </c>
      <c r="D2732" s="24">
        <v>44713</v>
      </c>
      <c r="E2732">
        <v>86</v>
      </c>
    </row>
    <row r="2733" spans="1:5" x14ac:dyDescent="0.35">
      <c r="A2733" s="6">
        <v>44602</v>
      </c>
      <c r="B2733" t="s">
        <v>44</v>
      </c>
      <c r="C2733" t="s">
        <v>61</v>
      </c>
      <c r="D2733" s="24">
        <v>44805</v>
      </c>
      <c r="E2733">
        <v>78.900000000000006</v>
      </c>
    </row>
    <row r="2734" spans="1:5" x14ac:dyDescent="0.35">
      <c r="A2734" s="6">
        <v>44602</v>
      </c>
      <c r="B2734" t="s">
        <v>44</v>
      </c>
      <c r="C2734" t="s">
        <v>61</v>
      </c>
      <c r="D2734" s="24">
        <v>44896</v>
      </c>
      <c r="E2734">
        <v>51.43</v>
      </c>
    </row>
    <row r="2735" spans="1:5" x14ac:dyDescent="0.35">
      <c r="A2735" s="6">
        <v>44602</v>
      </c>
      <c r="B2735" t="s">
        <v>44</v>
      </c>
      <c r="C2735" t="s">
        <v>61</v>
      </c>
      <c r="D2735" s="24">
        <v>44986</v>
      </c>
      <c r="E2735">
        <v>78</v>
      </c>
    </row>
    <row r="2736" spans="1:5" x14ac:dyDescent="0.35">
      <c r="A2736" s="6">
        <v>44602</v>
      </c>
      <c r="B2736" t="s">
        <v>44</v>
      </c>
      <c r="C2736" t="s">
        <v>61</v>
      </c>
      <c r="D2736" s="24">
        <v>45078</v>
      </c>
      <c r="E2736">
        <v>67.41</v>
      </c>
    </row>
    <row r="2737" spans="1:5" x14ac:dyDescent="0.35">
      <c r="A2737" s="6">
        <v>44602</v>
      </c>
      <c r="B2737" t="s">
        <v>44</v>
      </c>
      <c r="C2737" t="s">
        <v>61</v>
      </c>
      <c r="D2737" s="24">
        <v>45170</v>
      </c>
      <c r="E2737">
        <v>68.39</v>
      </c>
    </row>
    <row r="2738" spans="1:5" x14ac:dyDescent="0.35">
      <c r="A2738" s="6">
        <v>44602</v>
      </c>
      <c r="B2738" t="s">
        <v>44</v>
      </c>
      <c r="C2738" t="s">
        <v>61</v>
      </c>
      <c r="D2738" s="24">
        <v>45261</v>
      </c>
      <c r="E2738">
        <v>49.43</v>
      </c>
    </row>
    <row r="2739" spans="1:5" x14ac:dyDescent="0.35">
      <c r="A2739" s="6">
        <v>44603</v>
      </c>
      <c r="B2739" t="s">
        <v>44</v>
      </c>
      <c r="C2739" t="s">
        <v>61</v>
      </c>
      <c r="D2739" s="24">
        <v>44621</v>
      </c>
      <c r="E2739">
        <v>74</v>
      </c>
    </row>
    <row r="2740" spans="1:5" x14ac:dyDescent="0.35">
      <c r="A2740" s="6">
        <v>44603</v>
      </c>
      <c r="B2740" t="s">
        <v>44</v>
      </c>
      <c r="C2740" t="s">
        <v>61</v>
      </c>
      <c r="D2740" s="24">
        <v>44713</v>
      </c>
      <c r="E2740">
        <v>86</v>
      </c>
    </row>
    <row r="2741" spans="1:5" x14ac:dyDescent="0.35">
      <c r="A2741" s="6">
        <v>44603</v>
      </c>
      <c r="B2741" t="s">
        <v>44</v>
      </c>
      <c r="C2741" t="s">
        <v>61</v>
      </c>
      <c r="D2741" s="24">
        <v>44805</v>
      </c>
      <c r="E2741">
        <v>78.900000000000006</v>
      </c>
    </row>
    <row r="2742" spans="1:5" x14ac:dyDescent="0.35">
      <c r="A2742" s="6">
        <v>44603</v>
      </c>
      <c r="B2742" t="s">
        <v>44</v>
      </c>
      <c r="C2742" t="s">
        <v>61</v>
      </c>
      <c r="D2742" s="24">
        <v>44896</v>
      </c>
      <c r="E2742">
        <v>51.43</v>
      </c>
    </row>
    <row r="2743" spans="1:5" x14ac:dyDescent="0.35">
      <c r="A2743" s="6">
        <v>44603</v>
      </c>
      <c r="B2743" t="s">
        <v>44</v>
      </c>
      <c r="C2743" t="s">
        <v>61</v>
      </c>
      <c r="D2743" s="24">
        <v>44986</v>
      </c>
      <c r="E2743">
        <v>78</v>
      </c>
    </row>
    <row r="2744" spans="1:5" x14ac:dyDescent="0.35">
      <c r="A2744" s="6">
        <v>44603</v>
      </c>
      <c r="B2744" t="s">
        <v>44</v>
      </c>
      <c r="C2744" t="s">
        <v>61</v>
      </c>
      <c r="D2744" s="24">
        <v>45078</v>
      </c>
      <c r="E2744">
        <v>67.41</v>
      </c>
    </row>
    <row r="2745" spans="1:5" x14ac:dyDescent="0.35">
      <c r="A2745" s="6">
        <v>44603</v>
      </c>
      <c r="B2745" t="s">
        <v>44</v>
      </c>
      <c r="C2745" t="s">
        <v>61</v>
      </c>
      <c r="D2745" s="24">
        <v>45170</v>
      </c>
      <c r="E2745">
        <v>68.39</v>
      </c>
    </row>
    <row r="2746" spans="1:5" x14ac:dyDescent="0.35">
      <c r="A2746" s="6">
        <v>44603</v>
      </c>
      <c r="B2746" t="s">
        <v>44</v>
      </c>
      <c r="C2746" t="s">
        <v>61</v>
      </c>
      <c r="D2746" s="24">
        <v>45261</v>
      </c>
      <c r="E2746">
        <v>49.43</v>
      </c>
    </row>
    <row r="2747" spans="1:5" x14ac:dyDescent="0.35">
      <c r="A2747" s="6">
        <v>44606</v>
      </c>
      <c r="B2747" t="s">
        <v>44</v>
      </c>
      <c r="C2747" t="s">
        <v>61</v>
      </c>
      <c r="D2747" s="24">
        <v>44621</v>
      </c>
      <c r="E2747">
        <v>74</v>
      </c>
    </row>
    <row r="2748" spans="1:5" x14ac:dyDescent="0.35">
      <c r="A2748" s="6">
        <v>44606</v>
      </c>
      <c r="B2748" t="s">
        <v>44</v>
      </c>
      <c r="C2748" t="s">
        <v>61</v>
      </c>
      <c r="D2748" s="24">
        <v>44713</v>
      </c>
      <c r="E2748">
        <v>86</v>
      </c>
    </row>
    <row r="2749" spans="1:5" x14ac:dyDescent="0.35">
      <c r="A2749" s="6">
        <v>44606</v>
      </c>
      <c r="B2749" t="s">
        <v>44</v>
      </c>
      <c r="C2749" t="s">
        <v>61</v>
      </c>
      <c r="D2749" s="24">
        <v>44805</v>
      </c>
      <c r="E2749">
        <v>78.900000000000006</v>
      </c>
    </row>
    <row r="2750" spans="1:5" x14ac:dyDescent="0.35">
      <c r="A2750" s="6">
        <v>44606</v>
      </c>
      <c r="B2750" t="s">
        <v>44</v>
      </c>
      <c r="C2750" t="s">
        <v>61</v>
      </c>
      <c r="D2750" s="24">
        <v>44896</v>
      </c>
      <c r="E2750">
        <v>51.43</v>
      </c>
    </row>
    <row r="2751" spans="1:5" x14ac:dyDescent="0.35">
      <c r="A2751" s="6">
        <v>44606</v>
      </c>
      <c r="B2751" t="s">
        <v>44</v>
      </c>
      <c r="C2751" t="s">
        <v>61</v>
      </c>
      <c r="D2751" s="24">
        <v>44986</v>
      </c>
      <c r="E2751">
        <v>78</v>
      </c>
    </row>
    <row r="2752" spans="1:5" x14ac:dyDescent="0.35">
      <c r="A2752" s="6">
        <v>44606</v>
      </c>
      <c r="B2752" t="s">
        <v>44</v>
      </c>
      <c r="C2752" t="s">
        <v>61</v>
      </c>
      <c r="D2752" s="24">
        <v>45078</v>
      </c>
      <c r="E2752">
        <v>67.41</v>
      </c>
    </row>
    <row r="2753" spans="1:5" x14ac:dyDescent="0.35">
      <c r="A2753" s="6">
        <v>44606</v>
      </c>
      <c r="B2753" t="s">
        <v>44</v>
      </c>
      <c r="C2753" t="s">
        <v>61</v>
      </c>
      <c r="D2753" s="24">
        <v>45170</v>
      </c>
      <c r="E2753">
        <v>68.39</v>
      </c>
    </row>
    <row r="2754" spans="1:5" x14ac:dyDescent="0.35">
      <c r="A2754" s="6">
        <v>44606</v>
      </c>
      <c r="B2754" t="s">
        <v>44</v>
      </c>
      <c r="C2754" t="s">
        <v>61</v>
      </c>
      <c r="D2754" s="24">
        <v>45261</v>
      </c>
      <c r="E2754">
        <v>49.43</v>
      </c>
    </row>
    <row r="2755" spans="1:5" x14ac:dyDescent="0.35">
      <c r="A2755" s="6">
        <v>44607</v>
      </c>
      <c r="B2755" t="s">
        <v>44</v>
      </c>
      <c r="C2755" t="s">
        <v>61</v>
      </c>
      <c r="D2755" s="24">
        <v>44621</v>
      </c>
      <c r="E2755">
        <v>72.5</v>
      </c>
    </row>
    <row r="2756" spans="1:5" x14ac:dyDescent="0.35">
      <c r="A2756" s="6">
        <v>44607</v>
      </c>
      <c r="B2756" t="s">
        <v>44</v>
      </c>
      <c r="C2756" t="s">
        <v>61</v>
      </c>
      <c r="D2756" s="24">
        <v>44713</v>
      </c>
      <c r="E2756">
        <v>86</v>
      </c>
    </row>
    <row r="2757" spans="1:5" x14ac:dyDescent="0.35">
      <c r="A2757" s="6">
        <v>44607</v>
      </c>
      <c r="B2757" t="s">
        <v>44</v>
      </c>
      <c r="C2757" t="s">
        <v>61</v>
      </c>
      <c r="D2757" s="24">
        <v>44805</v>
      </c>
      <c r="E2757">
        <v>78.900000000000006</v>
      </c>
    </row>
    <row r="2758" spans="1:5" x14ac:dyDescent="0.35">
      <c r="A2758" s="6">
        <v>44607</v>
      </c>
      <c r="B2758" t="s">
        <v>44</v>
      </c>
      <c r="C2758" t="s">
        <v>61</v>
      </c>
      <c r="D2758" s="24">
        <v>44896</v>
      </c>
      <c r="E2758">
        <v>51.43</v>
      </c>
    </row>
    <row r="2759" spans="1:5" x14ac:dyDescent="0.35">
      <c r="A2759" s="6">
        <v>44607</v>
      </c>
      <c r="B2759" t="s">
        <v>44</v>
      </c>
      <c r="C2759" t="s">
        <v>61</v>
      </c>
      <c r="D2759" s="24">
        <v>44986</v>
      </c>
      <c r="E2759">
        <v>78</v>
      </c>
    </row>
    <row r="2760" spans="1:5" x14ac:dyDescent="0.35">
      <c r="A2760" s="6">
        <v>44607</v>
      </c>
      <c r="B2760" t="s">
        <v>44</v>
      </c>
      <c r="C2760" t="s">
        <v>61</v>
      </c>
      <c r="D2760" s="24">
        <v>45078</v>
      </c>
      <c r="E2760">
        <v>67.41</v>
      </c>
    </row>
    <row r="2761" spans="1:5" x14ac:dyDescent="0.35">
      <c r="A2761" s="6">
        <v>44607</v>
      </c>
      <c r="B2761" t="s">
        <v>44</v>
      </c>
      <c r="C2761" t="s">
        <v>61</v>
      </c>
      <c r="D2761" s="24">
        <v>45170</v>
      </c>
      <c r="E2761">
        <v>68.39</v>
      </c>
    </row>
    <row r="2762" spans="1:5" x14ac:dyDescent="0.35">
      <c r="A2762" s="6">
        <v>44607</v>
      </c>
      <c r="B2762" t="s">
        <v>44</v>
      </c>
      <c r="C2762" t="s">
        <v>61</v>
      </c>
      <c r="D2762" s="24">
        <v>45261</v>
      </c>
      <c r="E2762">
        <v>49.43</v>
      </c>
    </row>
    <row r="2763" spans="1:5" x14ac:dyDescent="0.35">
      <c r="A2763" s="6">
        <v>44608</v>
      </c>
      <c r="B2763" t="s">
        <v>44</v>
      </c>
      <c r="C2763" t="s">
        <v>61</v>
      </c>
      <c r="D2763" s="24">
        <v>44621</v>
      </c>
      <c r="E2763">
        <v>72.5</v>
      </c>
    </row>
    <row r="2764" spans="1:5" x14ac:dyDescent="0.35">
      <c r="A2764" s="6">
        <v>44608</v>
      </c>
      <c r="B2764" t="s">
        <v>44</v>
      </c>
      <c r="C2764" t="s">
        <v>61</v>
      </c>
      <c r="D2764" s="24">
        <v>44713</v>
      </c>
      <c r="E2764">
        <v>86</v>
      </c>
    </row>
    <row r="2765" spans="1:5" x14ac:dyDescent="0.35">
      <c r="A2765" s="6">
        <v>44608</v>
      </c>
      <c r="B2765" t="s">
        <v>44</v>
      </c>
      <c r="C2765" t="s">
        <v>61</v>
      </c>
      <c r="D2765" s="24">
        <v>44805</v>
      </c>
      <c r="E2765">
        <v>78.900000000000006</v>
      </c>
    </row>
    <row r="2766" spans="1:5" x14ac:dyDescent="0.35">
      <c r="A2766" s="6">
        <v>44608</v>
      </c>
      <c r="B2766" t="s">
        <v>44</v>
      </c>
      <c r="C2766" t="s">
        <v>61</v>
      </c>
      <c r="D2766" s="24">
        <v>44896</v>
      </c>
      <c r="E2766">
        <v>51.43</v>
      </c>
    </row>
    <row r="2767" spans="1:5" x14ac:dyDescent="0.35">
      <c r="A2767" s="6">
        <v>44608</v>
      </c>
      <c r="B2767" t="s">
        <v>44</v>
      </c>
      <c r="C2767" t="s">
        <v>61</v>
      </c>
      <c r="D2767" s="24">
        <v>44986</v>
      </c>
      <c r="E2767">
        <v>78</v>
      </c>
    </row>
    <row r="2768" spans="1:5" x14ac:dyDescent="0.35">
      <c r="A2768" s="6">
        <v>44608</v>
      </c>
      <c r="B2768" t="s">
        <v>44</v>
      </c>
      <c r="C2768" t="s">
        <v>61</v>
      </c>
      <c r="D2768" s="24">
        <v>45078</v>
      </c>
      <c r="E2768">
        <v>67.41</v>
      </c>
    </row>
    <row r="2769" spans="1:5" x14ac:dyDescent="0.35">
      <c r="A2769" s="6">
        <v>44608</v>
      </c>
      <c r="B2769" t="s">
        <v>44</v>
      </c>
      <c r="C2769" t="s">
        <v>61</v>
      </c>
      <c r="D2769" s="24">
        <v>45170</v>
      </c>
      <c r="E2769">
        <v>68.39</v>
      </c>
    </row>
    <row r="2770" spans="1:5" x14ac:dyDescent="0.35">
      <c r="A2770" s="6">
        <v>44608</v>
      </c>
      <c r="B2770" t="s">
        <v>44</v>
      </c>
      <c r="C2770" t="s">
        <v>61</v>
      </c>
      <c r="D2770" s="24">
        <v>45261</v>
      </c>
      <c r="E2770">
        <v>49.43</v>
      </c>
    </row>
    <row r="2771" spans="1:5" x14ac:dyDescent="0.35">
      <c r="A2771" s="6">
        <v>44609</v>
      </c>
      <c r="B2771" t="s">
        <v>44</v>
      </c>
      <c r="C2771" t="s">
        <v>61</v>
      </c>
      <c r="D2771" s="24">
        <v>44621</v>
      </c>
      <c r="E2771">
        <v>72.5</v>
      </c>
    </row>
    <row r="2772" spans="1:5" x14ac:dyDescent="0.35">
      <c r="A2772" s="6">
        <v>44609</v>
      </c>
      <c r="B2772" t="s">
        <v>44</v>
      </c>
      <c r="C2772" t="s">
        <v>61</v>
      </c>
      <c r="D2772" s="24">
        <v>44713</v>
      </c>
      <c r="E2772">
        <v>86</v>
      </c>
    </row>
    <row r="2773" spans="1:5" x14ac:dyDescent="0.35">
      <c r="A2773" s="6">
        <v>44609</v>
      </c>
      <c r="B2773" t="s">
        <v>44</v>
      </c>
      <c r="C2773" t="s">
        <v>61</v>
      </c>
      <c r="D2773" s="24">
        <v>44805</v>
      </c>
      <c r="E2773">
        <v>78.75</v>
      </c>
    </row>
    <row r="2774" spans="1:5" x14ac:dyDescent="0.35">
      <c r="A2774" s="6">
        <v>44609</v>
      </c>
      <c r="B2774" t="s">
        <v>44</v>
      </c>
      <c r="C2774" t="s">
        <v>61</v>
      </c>
      <c r="D2774" s="24">
        <v>44896</v>
      </c>
      <c r="E2774">
        <v>51.43</v>
      </c>
    </row>
    <row r="2775" spans="1:5" x14ac:dyDescent="0.35">
      <c r="A2775" s="6">
        <v>44609</v>
      </c>
      <c r="B2775" t="s">
        <v>44</v>
      </c>
      <c r="C2775" t="s">
        <v>61</v>
      </c>
      <c r="D2775" s="24">
        <v>44986</v>
      </c>
      <c r="E2775">
        <v>78</v>
      </c>
    </row>
    <row r="2776" spans="1:5" x14ac:dyDescent="0.35">
      <c r="A2776" s="6">
        <v>44609</v>
      </c>
      <c r="B2776" t="s">
        <v>44</v>
      </c>
      <c r="C2776" t="s">
        <v>61</v>
      </c>
      <c r="D2776" s="24">
        <v>45078</v>
      </c>
      <c r="E2776">
        <v>67.41</v>
      </c>
    </row>
    <row r="2777" spans="1:5" x14ac:dyDescent="0.35">
      <c r="A2777" s="6">
        <v>44609</v>
      </c>
      <c r="B2777" t="s">
        <v>44</v>
      </c>
      <c r="C2777" t="s">
        <v>61</v>
      </c>
      <c r="D2777" s="24">
        <v>45170</v>
      </c>
      <c r="E2777">
        <v>68.39</v>
      </c>
    </row>
    <row r="2778" spans="1:5" x14ac:dyDescent="0.35">
      <c r="A2778" s="6">
        <v>44609</v>
      </c>
      <c r="B2778" t="s">
        <v>44</v>
      </c>
      <c r="C2778" t="s">
        <v>61</v>
      </c>
      <c r="D2778" s="24">
        <v>45261</v>
      </c>
      <c r="E2778">
        <v>49.43</v>
      </c>
    </row>
    <row r="2779" spans="1:5" x14ac:dyDescent="0.35">
      <c r="A2779" s="6">
        <v>44610</v>
      </c>
      <c r="B2779" t="s">
        <v>44</v>
      </c>
      <c r="C2779" t="s">
        <v>61</v>
      </c>
      <c r="D2779" s="24">
        <v>44621</v>
      </c>
      <c r="E2779">
        <v>72.5</v>
      </c>
    </row>
    <row r="2780" spans="1:5" x14ac:dyDescent="0.35">
      <c r="A2780" s="6">
        <v>44610</v>
      </c>
      <c r="B2780" t="s">
        <v>44</v>
      </c>
      <c r="C2780" t="s">
        <v>61</v>
      </c>
      <c r="D2780" s="24">
        <v>44713</v>
      </c>
      <c r="E2780">
        <v>86</v>
      </c>
    </row>
    <row r="2781" spans="1:5" x14ac:dyDescent="0.35">
      <c r="A2781" s="6">
        <v>44610</v>
      </c>
      <c r="B2781" t="s">
        <v>44</v>
      </c>
      <c r="C2781" t="s">
        <v>61</v>
      </c>
      <c r="D2781" s="24">
        <v>44805</v>
      </c>
      <c r="E2781">
        <v>78.75</v>
      </c>
    </row>
    <row r="2782" spans="1:5" x14ac:dyDescent="0.35">
      <c r="A2782" s="6">
        <v>44610</v>
      </c>
      <c r="B2782" t="s">
        <v>44</v>
      </c>
      <c r="C2782" t="s">
        <v>61</v>
      </c>
      <c r="D2782" s="24">
        <v>44896</v>
      </c>
      <c r="E2782">
        <v>51.43</v>
      </c>
    </row>
    <row r="2783" spans="1:5" x14ac:dyDescent="0.35">
      <c r="A2783" s="6">
        <v>44610</v>
      </c>
      <c r="B2783" t="s">
        <v>44</v>
      </c>
      <c r="C2783" t="s">
        <v>61</v>
      </c>
      <c r="D2783" s="24">
        <v>44986</v>
      </c>
      <c r="E2783">
        <v>78</v>
      </c>
    </row>
    <row r="2784" spans="1:5" x14ac:dyDescent="0.35">
      <c r="A2784" s="6">
        <v>44610</v>
      </c>
      <c r="B2784" t="s">
        <v>44</v>
      </c>
      <c r="C2784" t="s">
        <v>61</v>
      </c>
      <c r="D2784" s="24">
        <v>45078</v>
      </c>
      <c r="E2784">
        <v>67.41</v>
      </c>
    </row>
    <row r="2785" spans="1:5" x14ac:dyDescent="0.35">
      <c r="A2785" s="6">
        <v>44610</v>
      </c>
      <c r="B2785" t="s">
        <v>44</v>
      </c>
      <c r="C2785" t="s">
        <v>61</v>
      </c>
      <c r="D2785" s="24">
        <v>45170</v>
      </c>
      <c r="E2785">
        <v>68.39</v>
      </c>
    </row>
    <row r="2786" spans="1:5" x14ac:dyDescent="0.35">
      <c r="A2786" s="6">
        <v>44610</v>
      </c>
      <c r="B2786" t="s">
        <v>44</v>
      </c>
      <c r="C2786" t="s">
        <v>61</v>
      </c>
      <c r="D2786" s="24">
        <v>45261</v>
      </c>
      <c r="E2786">
        <v>49.43</v>
      </c>
    </row>
    <row r="2787" spans="1:5" x14ac:dyDescent="0.35">
      <c r="A2787" s="6">
        <v>44613</v>
      </c>
      <c r="B2787" t="s">
        <v>44</v>
      </c>
      <c r="C2787" t="s">
        <v>61</v>
      </c>
      <c r="D2787" s="24">
        <v>44621</v>
      </c>
      <c r="E2787">
        <v>72.5</v>
      </c>
    </row>
    <row r="2788" spans="1:5" x14ac:dyDescent="0.35">
      <c r="A2788" s="6">
        <v>44613</v>
      </c>
      <c r="B2788" t="s">
        <v>44</v>
      </c>
      <c r="C2788" t="s">
        <v>61</v>
      </c>
      <c r="D2788" s="24">
        <v>44713</v>
      </c>
      <c r="E2788">
        <v>86</v>
      </c>
    </row>
    <row r="2789" spans="1:5" x14ac:dyDescent="0.35">
      <c r="A2789" s="6">
        <v>44613</v>
      </c>
      <c r="B2789" t="s">
        <v>44</v>
      </c>
      <c r="C2789" t="s">
        <v>61</v>
      </c>
      <c r="D2789" s="24">
        <v>44805</v>
      </c>
      <c r="E2789">
        <v>78.75</v>
      </c>
    </row>
    <row r="2790" spans="1:5" x14ac:dyDescent="0.35">
      <c r="A2790" s="6">
        <v>44613</v>
      </c>
      <c r="B2790" t="s">
        <v>44</v>
      </c>
      <c r="C2790" t="s">
        <v>61</v>
      </c>
      <c r="D2790" s="24">
        <v>44896</v>
      </c>
      <c r="E2790">
        <v>51.43</v>
      </c>
    </row>
    <row r="2791" spans="1:5" x14ac:dyDescent="0.35">
      <c r="A2791" s="6">
        <v>44613</v>
      </c>
      <c r="B2791" t="s">
        <v>44</v>
      </c>
      <c r="C2791" t="s">
        <v>61</v>
      </c>
      <c r="D2791" s="24">
        <v>44986</v>
      </c>
      <c r="E2791">
        <v>78</v>
      </c>
    </row>
    <row r="2792" spans="1:5" x14ac:dyDescent="0.35">
      <c r="A2792" s="6">
        <v>44613</v>
      </c>
      <c r="B2792" t="s">
        <v>44</v>
      </c>
      <c r="C2792" t="s">
        <v>61</v>
      </c>
      <c r="D2792" s="24">
        <v>45078</v>
      </c>
      <c r="E2792">
        <v>67.41</v>
      </c>
    </row>
    <row r="2793" spans="1:5" x14ac:dyDescent="0.35">
      <c r="A2793" s="6">
        <v>44613</v>
      </c>
      <c r="B2793" t="s">
        <v>44</v>
      </c>
      <c r="C2793" t="s">
        <v>61</v>
      </c>
      <c r="D2793" s="24">
        <v>45170</v>
      </c>
      <c r="E2793">
        <v>68.39</v>
      </c>
    </row>
    <row r="2794" spans="1:5" x14ac:dyDescent="0.35">
      <c r="A2794" s="6">
        <v>44613</v>
      </c>
      <c r="B2794" t="s">
        <v>44</v>
      </c>
      <c r="C2794" t="s">
        <v>61</v>
      </c>
      <c r="D2794" s="24">
        <v>45261</v>
      </c>
      <c r="E2794">
        <v>49.43</v>
      </c>
    </row>
    <row r="2795" spans="1:5" x14ac:dyDescent="0.35">
      <c r="A2795" s="6">
        <v>44614</v>
      </c>
      <c r="B2795" t="s">
        <v>44</v>
      </c>
      <c r="C2795" t="s">
        <v>61</v>
      </c>
      <c r="D2795" s="24">
        <v>44621</v>
      </c>
      <c r="E2795">
        <v>72.5</v>
      </c>
    </row>
    <row r="2796" spans="1:5" x14ac:dyDescent="0.35">
      <c r="A2796" s="6">
        <v>44614</v>
      </c>
      <c r="B2796" t="s">
        <v>44</v>
      </c>
      <c r="C2796" t="s">
        <v>61</v>
      </c>
      <c r="D2796" s="24">
        <v>44713</v>
      </c>
      <c r="E2796">
        <v>86</v>
      </c>
    </row>
    <row r="2797" spans="1:5" x14ac:dyDescent="0.35">
      <c r="A2797" s="6">
        <v>44614</v>
      </c>
      <c r="B2797" t="s">
        <v>44</v>
      </c>
      <c r="C2797" t="s">
        <v>61</v>
      </c>
      <c r="D2797" s="24">
        <v>44805</v>
      </c>
      <c r="E2797">
        <v>79.78</v>
      </c>
    </row>
    <row r="2798" spans="1:5" x14ac:dyDescent="0.35">
      <c r="A2798" s="6">
        <v>44614</v>
      </c>
      <c r="B2798" t="s">
        <v>44</v>
      </c>
      <c r="C2798" t="s">
        <v>61</v>
      </c>
      <c r="D2798" s="24">
        <v>44896</v>
      </c>
      <c r="E2798">
        <v>52.1</v>
      </c>
    </row>
    <row r="2799" spans="1:5" x14ac:dyDescent="0.35">
      <c r="A2799" s="6">
        <v>44614</v>
      </c>
      <c r="B2799" t="s">
        <v>44</v>
      </c>
      <c r="C2799" t="s">
        <v>61</v>
      </c>
      <c r="D2799" s="24">
        <v>44986</v>
      </c>
      <c r="E2799">
        <v>79.67</v>
      </c>
    </row>
    <row r="2800" spans="1:5" x14ac:dyDescent="0.35">
      <c r="A2800" s="6">
        <v>44614</v>
      </c>
      <c r="B2800" t="s">
        <v>44</v>
      </c>
      <c r="C2800" t="s">
        <v>61</v>
      </c>
      <c r="D2800" s="24">
        <v>45078</v>
      </c>
      <c r="E2800">
        <v>68.849999999999994</v>
      </c>
    </row>
    <row r="2801" spans="1:5" x14ac:dyDescent="0.35">
      <c r="A2801" s="6">
        <v>44614</v>
      </c>
      <c r="B2801" t="s">
        <v>44</v>
      </c>
      <c r="C2801" t="s">
        <v>61</v>
      </c>
      <c r="D2801" s="24">
        <v>45170</v>
      </c>
      <c r="E2801">
        <v>68.95</v>
      </c>
    </row>
    <row r="2802" spans="1:5" x14ac:dyDescent="0.35">
      <c r="A2802" s="6">
        <v>44614</v>
      </c>
      <c r="B2802" t="s">
        <v>44</v>
      </c>
      <c r="C2802" t="s">
        <v>61</v>
      </c>
      <c r="D2802" s="24">
        <v>45261</v>
      </c>
      <c r="E2802">
        <v>49.84</v>
      </c>
    </row>
    <row r="2803" spans="1:5" x14ac:dyDescent="0.35">
      <c r="A2803" s="6">
        <v>44615</v>
      </c>
      <c r="B2803" t="s">
        <v>44</v>
      </c>
      <c r="C2803" t="s">
        <v>61</v>
      </c>
      <c r="D2803" s="24">
        <v>44621</v>
      </c>
      <c r="E2803">
        <v>72.5</v>
      </c>
    </row>
    <row r="2804" spans="1:5" x14ac:dyDescent="0.35">
      <c r="A2804" s="6">
        <v>44615</v>
      </c>
      <c r="B2804" t="s">
        <v>44</v>
      </c>
      <c r="C2804" t="s">
        <v>61</v>
      </c>
      <c r="D2804" s="24">
        <v>44713</v>
      </c>
      <c r="E2804">
        <v>86</v>
      </c>
    </row>
    <row r="2805" spans="1:5" x14ac:dyDescent="0.35">
      <c r="A2805" s="6">
        <v>44615</v>
      </c>
      <c r="B2805" t="s">
        <v>44</v>
      </c>
      <c r="C2805" t="s">
        <v>61</v>
      </c>
      <c r="D2805" s="24">
        <v>44805</v>
      </c>
      <c r="E2805">
        <v>79.78</v>
      </c>
    </row>
    <row r="2806" spans="1:5" x14ac:dyDescent="0.35">
      <c r="A2806" s="6">
        <v>44615</v>
      </c>
      <c r="B2806" t="s">
        <v>44</v>
      </c>
      <c r="C2806" t="s">
        <v>61</v>
      </c>
      <c r="D2806" s="24">
        <v>44896</v>
      </c>
      <c r="E2806">
        <v>52.1</v>
      </c>
    </row>
    <row r="2807" spans="1:5" x14ac:dyDescent="0.35">
      <c r="A2807" s="6">
        <v>44615</v>
      </c>
      <c r="B2807" t="s">
        <v>44</v>
      </c>
      <c r="C2807" t="s">
        <v>61</v>
      </c>
      <c r="D2807" s="24">
        <v>44986</v>
      </c>
      <c r="E2807">
        <v>79.67</v>
      </c>
    </row>
    <row r="2808" spans="1:5" x14ac:dyDescent="0.35">
      <c r="A2808" s="6">
        <v>44615</v>
      </c>
      <c r="B2808" t="s">
        <v>44</v>
      </c>
      <c r="C2808" t="s">
        <v>61</v>
      </c>
      <c r="D2808" s="24">
        <v>45078</v>
      </c>
      <c r="E2808">
        <v>68.849999999999994</v>
      </c>
    </row>
    <row r="2809" spans="1:5" x14ac:dyDescent="0.35">
      <c r="A2809" s="6">
        <v>44615</v>
      </c>
      <c r="B2809" t="s">
        <v>44</v>
      </c>
      <c r="C2809" t="s">
        <v>61</v>
      </c>
      <c r="D2809" s="24">
        <v>45170</v>
      </c>
      <c r="E2809">
        <v>68.95</v>
      </c>
    </row>
    <row r="2810" spans="1:5" x14ac:dyDescent="0.35">
      <c r="A2810" s="6">
        <v>44615</v>
      </c>
      <c r="B2810" t="s">
        <v>44</v>
      </c>
      <c r="C2810" t="s">
        <v>61</v>
      </c>
      <c r="D2810" s="24">
        <v>45261</v>
      </c>
      <c r="E2810">
        <v>49.84</v>
      </c>
    </row>
    <row r="2811" spans="1:5" x14ac:dyDescent="0.35">
      <c r="A2811" s="6">
        <v>44616</v>
      </c>
      <c r="B2811" t="s">
        <v>44</v>
      </c>
      <c r="C2811" t="s">
        <v>61</v>
      </c>
      <c r="D2811" s="24">
        <v>44621</v>
      </c>
      <c r="E2811">
        <v>72.5</v>
      </c>
    </row>
    <row r="2812" spans="1:5" x14ac:dyDescent="0.35">
      <c r="A2812" s="6">
        <v>44616</v>
      </c>
      <c r="B2812" t="s">
        <v>44</v>
      </c>
      <c r="C2812" t="s">
        <v>61</v>
      </c>
      <c r="D2812" s="24">
        <v>44713</v>
      </c>
      <c r="E2812">
        <v>86</v>
      </c>
    </row>
    <row r="2813" spans="1:5" x14ac:dyDescent="0.35">
      <c r="A2813" s="6">
        <v>44616</v>
      </c>
      <c r="B2813" t="s">
        <v>44</v>
      </c>
      <c r="C2813" t="s">
        <v>61</v>
      </c>
      <c r="D2813" s="24">
        <v>44805</v>
      </c>
      <c r="E2813">
        <v>79.78</v>
      </c>
    </row>
    <row r="2814" spans="1:5" x14ac:dyDescent="0.35">
      <c r="A2814" s="6">
        <v>44616</v>
      </c>
      <c r="B2814" t="s">
        <v>44</v>
      </c>
      <c r="C2814" t="s">
        <v>61</v>
      </c>
      <c r="D2814" s="24">
        <v>44896</v>
      </c>
      <c r="E2814">
        <v>52.1</v>
      </c>
    </row>
    <row r="2815" spans="1:5" x14ac:dyDescent="0.35">
      <c r="A2815" s="6">
        <v>44616</v>
      </c>
      <c r="B2815" t="s">
        <v>44</v>
      </c>
      <c r="C2815" t="s">
        <v>61</v>
      </c>
      <c r="D2815" s="24">
        <v>44986</v>
      </c>
      <c r="E2815">
        <v>79.67</v>
      </c>
    </row>
    <row r="2816" spans="1:5" x14ac:dyDescent="0.35">
      <c r="A2816" s="6">
        <v>44616</v>
      </c>
      <c r="B2816" t="s">
        <v>44</v>
      </c>
      <c r="C2816" t="s">
        <v>61</v>
      </c>
      <c r="D2816" s="24">
        <v>45078</v>
      </c>
      <c r="E2816">
        <v>68.849999999999994</v>
      </c>
    </row>
    <row r="2817" spans="1:5" x14ac:dyDescent="0.35">
      <c r="A2817" s="6">
        <v>44616</v>
      </c>
      <c r="B2817" t="s">
        <v>44</v>
      </c>
      <c r="C2817" t="s">
        <v>61</v>
      </c>
      <c r="D2817" s="24">
        <v>45170</v>
      </c>
      <c r="E2817">
        <v>68.95</v>
      </c>
    </row>
    <row r="2818" spans="1:5" x14ac:dyDescent="0.35">
      <c r="A2818" s="6">
        <v>44616</v>
      </c>
      <c r="B2818" t="s">
        <v>44</v>
      </c>
      <c r="C2818" t="s">
        <v>61</v>
      </c>
      <c r="D2818" s="24">
        <v>45261</v>
      </c>
      <c r="E2818">
        <v>49.84</v>
      </c>
    </row>
    <row r="2819" spans="1:5" x14ac:dyDescent="0.35">
      <c r="A2819" s="6">
        <v>44617</v>
      </c>
      <c r="B2819" t="s">
        <v>44</v>
      </c>
      <c r="C2819" t="s">
        <v>61</v>
      </c>
      <c r="D2819" s="24">
        <v>44621</v>
      </c>
      <c r="E2819">
        <v>72.5</v>
      </c>
    </row>
    <row r="2820" spans="1:5" x14ac:dyDescent="0.35">
      <c r="A2820" s="6">
        <v>44617</v>
      </c>
      <c r="B2820" t="s">
        <v>44</v>
      </c>
      <c r="C2820" t="s">
        <v>61</v>
      </c>
      <c r="D2820" s="24">
        <v>44713</v>
      </c>
      <c r="E2820">
        <v>86</v>
      </c>
    </row>
    <row r="2821" spans="1:5" x14ac:dyDescent="0.35">
      <c r="A2821" s="6">
        <v>44617</v>
      </c>
      <c r="B2821" t="s">
        <v>44</v>
      </c>
      <c r="C2821" t="s">
        <v>61</v>
      </c>
      <c r="D2821" s="24">
        <v>44805</v>
      </c>
      <c r="E2821">
        <v>79.78</v>
      </c>
    </row>
    <row r="2822" spans="1:5" x14ac:dyDescent="0.35">
      <c r="A2822" s="6">
        <v>44617</v>
      </c>
      <c r="B2822" t="s">
        <v>44</v>
      </c>
      <c r="C2822" t="s">
        <v>61</v>
      </c>
      <c r="D2822" s="24">
        <v>44896</v>
      </c>
      <c r="E2822">
        <v>52.1</v>
      </c>
    </row>
    <row r="2823" spans="1:5" x14ac:dyDescent="0.35">
      <c r="A2823" s="6">
        <v>44617</v>
      </c>
      <c r="B2823" t="s">
        <v>44</v>
      </c>
      <c r="C2823" t="s">
        <v>61</v>
      </c>
      <c r="D2823" s="24">
        <v>44986</v>
      </c>
      <c r="E2823">
        <v>79.67</v>
      </c>
    </row>
    <row r="2824" spans="1:5" x14ac:dyDescent="0.35">
      <c r="A2824" s="6">
        <v>44617</v>
      </c>
      <c r="B2824" t="s">
        <v>44</v>
      </c>
      <c r="C2824" t="s">
        <v>61</v>
      </c>
      <c r="D2824" s="24">
        <v>45078</v>
      </c>
      <c r="E2824">
        <v>68.849999999999994</v>
      </c>
    </row>
    <row r="2825" spans="1:5" x14ac:dyDescent="0.35">
      <c r="A2825" s="6">
        <v>44617</v>
      </c>
      <c r="B2825" t="s">
        <v>44</v>
      </c>
      <c r="C2825" t="s">
        <v>61</v>
      </c>
      <c r="D2825" s="24">
        <v>45170</v>
      </c>
      <c r="E2825">
        <v>68.95</v>
      </c>
    </row>
    <row r="2826" spans="1:5" x14ac:dyDescent="0.35">
      <c r="A2826" s="6">
        <v>44617</v>
      </c>
      <c r="B2826" t="s">
        <v>44</v>
      </c>
      <c r="C2826" t="s">
        <v>61</v>
      </c>
      <c r="D2826" s="24">
        <v>45261</v>
      </c>
      <c r="E2826">
        <v>49.84</v>
      </c>
    </row>
    <row r="2827" spans="1:5" x14ac:dyDescent="0.35">
      <c r="A2827" s="6">
        <v>44620</v>
      </c>
      <c r="B2827" t="s">
        <v>44</v>
      </c>
      <c r="C2827" t="s">
        <v>61</v>
      </c>
      <c r="D2827" s="24">
        <v>44621</v>
      </c>
      <c r="E2827">
        <v>72.5</v>
      </c>
    </row>
    <row r="2828" spans="1:5" x14ac:dyDescent="0.35">
      <c r="A2828" s="6">
        <v>44620</v>
      </c>
      <c r="B2828" t="s">
        <v>44</v>
      </c>
      <c r="C2828" t="s">
        <v>61</v>
      </c>
      <c r="D2828" s="24">
        <v>44713</v>
      </c>
      <c r="E2828">
        <v>87</v>
      </c>
    </row>
    <row r="2829" spans="1:5" x14ac:dyDescent="0.35">
      <c r="A2829" s="6">
        <v>44620</v>
      </c>
      <c r="B2829" t="s">
        <v>44</v>
      </c>
      <c r="C2829" t="s">
        <v>61</v>
      </c>
      <c r="D2829" s="24">
        <v>44805</v>
      </c>
      <c r="E2829">
        <v>79.78</v>
      </c>
    </row>
    <row r="2830" spans="1:5" x14ac:dyDescent="0.35">
      <c r="A2830" s="6">
        <v>44620</v>
      </c>
      <c r="B2830" t="s">
        <v>44</v>
      </c>
      <c r="C2830" t="s">
        <v>61</v>
      </c>
      <c r="D2830" s="24">
        <v>44896</v>
      </c>
      <c r="E2830">
        <v>53.25</v>
      </c>
    </row>
    <row r="2831" spans="1:5" x14ac:dyDescent="0.35">
      <c r="A2831" s="6">
        <v>44620</v>
      </c>
      <c r="B2831" t="s">
        <v>44</v>
      </c>
      <c r="C2831" t="s">
        <v>61</v>
      </c>
      <c r="D2831" s="24">
        <v>44986</v>
      </c>
      <c r="E2831">
        <v>80.260000000000005</v>
      </c>
    </row>
    <row r="2832" spans="1:5" x14ac:dyDescent="0.35">
      <c r="A2832" s="6">
        <v>44620</v>
      </c>
      <c r="B2832" t="s">
        <v>44</v>
      </c>
      <c r="C2832" t="s">
        <v>61</v>
      </c>
      <c r="D2832" s="24">
        <v>45078</v>
      </c>
      <c r="E2832">
        <v>69.36</v>
      </c>
    </row>
    <row r="2833" spans="1:5" x14ac:dyDescent="0.35">
      <c r="A2833" s="6">
        <v>44620</v>
      </c>
      <c r="B2833" t="s">
        <v>44</v>
      </c>
      <c r="C2833" t="s">
        <v>61</v>
      </c>
      <c r="D2833" s="24">
        <v>45170</v>
      </c>
      <c r="E2833">
        <v>69.459999999999994</v>
      </c>
    </row>
    <row r="2834" spans="1:5" x14ac:dyDescent="0.35">
      <c r="A2834" s="6">
        <v>44620</v>
      </c>
      <c r="B2834" t="s">
        <v>44</v>
      </c>
      <c r="C2834" t="s">
        <v>61</v>
      </c>
      <c r="D2834" s="24">
        <v>45261</v>
      </c>
      <c r="E2834">
        <v>50.21</v>
      </c>
    </row>
    <row r="2835" spans="1:5" x14ac:dyDescent="0.35">
      <c r="A2835" s="6">
        <v>44621</v>
      </c>
      <c r="B2835" t="s">
        <v>44</v>
      </c>
      <c r="C2835" t="s">
        <v>61</v>
      </c>
      <c r="D2835" s="24">
        <v>44621</v>
      </c>
      <c r="E2835">
        <v>72.5</v>
      </c>
    </row>
    <row r="2836" spans="1:5" x14ac:dyDescent="0.35">
      <c r="A2836" s="6">
        <v>44621</v>
      </c>
      <c r="B2836" t="s">
        <v>44</v>
      </c>
      <c r="C2836" t="s">
        <v>61</v>
      </c>
      <c r="D2836" s="24">
        <v>44713</v>
      </c>
      <c r="E2836">
        <v>89.25</v>
      </c>
    </row>
    <row r="2837" spans="1:5" x14ac:dyDescent="0.35">
      <c r="A2837" s="6">
        <v>44621</v>
      </c>
      <c r="B2837" t="s">
        <v>44</v>
      </c>
      <c r="C2837" t="s">
        <v>61</v>
      </c>
      <c r="D2837" s="24">
        <v>44805</v>
      </c>
      <c r="E2837">
        <v>79.78</v>
      </c>
    </row>
    <row r="2838" spans="1:5" x14ac:dyDescent="0.35">
      <c r="A2838" s="6">
        <v>44621</v>
      </c>
      <c r="B2838" t="s">
        <v>44</v>
      </c>
      <c r="C2838" t="s">
        <v>61</v>
      </c>
      <c r="D2838" s="24">
        <v>44896</v>
      </c>
      <c r="E2838">
        <v>53.25</v>
      </c>
    </row>
    <row r="2839" spans="1:5" x14ac:dyDescent="0.35">
      <c r="A2839" s="6">
        <v>44621</v>
      </c>
      <c r="B2839" t="s">
        <v>44</v>
      </c>
      <c r="C2839" t="s">
        <v>61</v>
      </c>
      <c r="D2839" s="24">
        <v>44986</v>
      </c>
      <c r="E2839">
        <v>80.56</v>
      </c>
    </row>
    <row r="2840" spans="1:5" x14ac:dyDescent="0.35">
      <c r="A2840" s="6">
        <v>44621</v>
      </c>
      <c r="B2840" t="s">
        <v>44</v>
      </c>
      <c r="C2840" t="s">
        <v>61</v>
      </c>
      <c r="D2840" s="24">
        <v>45078</v>
      </c>
      <c r="E2840">
        <v>69.62</v>
      </c>
    </row>
    <row r="2841" spans="1:5" x14ac:dyDescent="0.35">
      <c r="A2841" s="6">
        <v>44621</v>
      </c>
      <c r="B2841" t="s">
        <v>44</v>
      </c>
      <c r="C2841" t="s">
        <v>61</v>
      </c>
      <c r="D2841" s="24">
        <v>45170</v>
      </c>
      <c r="E2841">
        <v>69.72</v>
      </c>
    </row>
    <row r="2842" spans="1:5" x14ac:dyDescent="0.35">
      <c r="A2842" s="6">
        <v>44621</v>
      </c>
      <c r="B2842" t="s">
        <v>44</v>
      </c>
      <c r="C2842" t="s">
        <v>61</v>
      </c>
      <c r="D2842" s="24">
        <v>45261</v>
      </c>
      <c r="E2842">
        <v>50.4</v>
      </c>
    </row>
    <row r="2843" spans="1:5" x14ac:dyDescent="0.35">
      <c r="A2843" s="6">
        <v>44622</v>
      </c>
      <c r="B2843" t="s">
        <v>44</v>
      </c>
      <c r="C2843" t="s">
        <v>61</v>
      </c>
      <c r="D2843" s="24">
        <v>44621</v>
      </c>
      <c r="E2843">
        <v>72.5</v>
      </c>
    </row>
    <row r="2844" spans="1:5" x14ac:dyDescent="0.35">
      <c r="A2844" s="6">
        <v>44622</v>
      </c>
      <c r="B2844" t="s">
        <v>44</v>
      </c>
      <c r="C2844" t="s">
        <v>61</v>
      </c>
      <c r="D2844" s="24">
        <v>44713</v>
      </c>
      <c r="E2844">
        <v>92.75</v>
      </c>
    </row>
    <row r="2845" spans="1:5" x14ac:dyDescent="0.35">
      <c r="A2845" s="6">
        <v>44622</v>
      </c>
      <c r="B2845" t="s">
        <v>44</v>
      </c>
      <c r="C2845" t="s">
        <v>61</v>
      </c>
      <c r="D2845" s="24">
        <v>44805</v>
      </c>
      <c r="E2845">
        <v>80.34</v>
      </c>
    </row>
    <row r="2846" spans="1:5" x14ac:dyDescent="0.35">
      <c r="A2846" s="6">
        <v>44622</v>
      </c>
      <c r="B2846" t="s">
        <v>44</v>
      </c>
      <c r="C2846" t="s">
        <v>61</v>
      </c>
      <c r="D2846" s="24">
        <v>44896</v>
      </c>
      <c r="E2846">
        <v>53.62</v>
      </c>
    </row>
    <row r="2847" spans="1:5" x14ac:dyDescent="0.35">
      <c r="A2847" s="6">
        <v>44622</v>
      </c>
      <c r="B2847" t="s">
        <v>44</v>
      </c>
      <c r="C2847" t="s">
        <v>61</v>
      </c>
      <c r="D2847" s="24">
        <v>44986</v>
      </c>
      <c r="E2847">
        <v>81.13</v>
      </c>
    </row>
    <row r="2848" spans="1:5" x14ac:dyDescent="0.35">
      <c r="A2848" s="6">
        <v>44622</v>
      </c>
      <c r="B2848" t="s">
        <v>44</v>
      </c>
      <c r="C2848" t="s">
        <v>61</v>
      </c>
      <c r="D2848" s="24">
        <v>45078</v>
      </c>
      <c r="E2848">
        <v>70.11</v>
      </c>
    </row>
    <row r="2849" spans="1:5" x14ac:dyDescent="0.35">
      <c r="A2849" s="6">
        <v>44622</v>
      </c>
      <c r="B2849" t="s">
        <v>44</v>
      </c>
      <c r="C2849" t="s">
        <v>61</v>
      </c>
      <c r="D2849" s="24">
        <v>45170</v>
      </c>
      <c r="E2849">
        <v>69.72</v>
      </c>
    </row>
    <row r="2850" spans="1:5" x14ac:dyDescent="0.35">
      <c r="A2850" s="6">
        <v>44622</v>
      </c>
      <c r="B2850" t="s">
        <v>44</v>
      </c>
      <c r="C2850" t="s">
        <v>61</v>
      </c>
      <c r="D2850" s="24">
        <v>45261</v>
      </c>
      <c r="E2850">
        <v>50.4</v>
      </c>
    </row>
    <row r="2851" spans="1:5" x14ac:dyDescent="0.35">
      <c r="A2851" s="6">
        <v>44623</v>
      </c>
      <c r="B2851" t="s">
        <v>44</v>
      </c>
      <c r="C2851" t="s">
        <v>61</v>
      </c>
      <c r="D2851" s="24">
        <v>44621</v>
      </c>
      <c r="E2851">
        <v>72.5</v>
      </c>
    </row>
    <row r="2852" spans="1:5" x14ac:dyDescent="0.35">
      <c r="A2852" s="6">
        <v>44623</v>
      </c>
      <c r="B2852" t="s">
        <v>44</v>
      </c>
      <c r="C2852" t="s">
        <v>61</v>
      </c>
      <c r="D2852" s="24">
        <v>44713</v>
      </c>
      <c r="E2852">
        <v>95.25</v>
      </c>
    </row>
    <row r="2853" spans="1:5" x14ac:dyDescent="0.35">
      <c r="A2853" s="6">
        <v>44623</v>
      </c>
      <c r="B2853" t="s">
        <v>44</v>
      </c>
      <c r="C2853" t="s">
        <v>61</v>
      </c>
      <c r="D2853" s="24">
        <v>44805</v>
      </c>
      <c r="E2853">
        <v>82.03</v>
      </c>
    </row>
    <row r="2854" spans="1:5" x14ac:dyDescent="0.35">
      <c r="A2854" s="6">
        <v>44623</v>
      </c>
      <c r="B2854" t="s">
        <v>44</v>
      </c>
      <c r="C2854" t="s">
        <v>61</v>
      </c>
      <c r="D2854" s="24">
        <v>44896</v>
      </c>
      <c r="E2854">
        <v>54.75</v>
      </c>
    </row>
    <row r="2855" spans="1:5" x14ac:dyDescent="0.35">
      <c r="A2855" s="6">
        <v>44623</v>
      </c>
      <c r="B2855" t="s">
        <v>44</v>
      </c>
      <c r="C2855" t="s">
        <v>61</v>
      </c>
      <c r="D2855" s="24">
        <v>44986</v>
      </c>
      <c r="E2855">
        <v>83.38</v>
      </c>
    </row>
    <row r="2856" spans="1:5" x14ac:dyDescent="0.35">
      <c r="A2856" s="6">
        <v>44623</v>
      </c>
      <c r="B2856" t="s">
        <v>44</v>
      </c>
      <c r="C2856" t="s">
        <v>61</v>
      </c>
      <c r="D2856" s="24">
        <v>45078</v>
      </c>
      <c r="E2856">
        <v>72.06</v>
      </c>
    </row>
    <row r="2857" spans="1:5" x14ac:dyDescent="0.35">
      <c r="A2857" s="6">
        <v>44623</v>
      </c>
      <c r="B2857" t="s">
        <v>44</v>
      </c>
      <c r="C2857" t="s">
        <v>61</v>
      </c>
      <c r="D2857" s="24">
        <v>45170</v>
      </c>
      <c r="E2857">
        <v>70.180000000000007</v>
      </c>
    </row>
    <row r="2858" spans="1:5" x14ac:dyDescent="0.35">
      <c r="A2858" s="6">
        <v>44623</v>
      </c>
      <c r="B2858" t="s">
        <v>44</v>
      </c>
      <c r="C2858" t="s">
        <v>61</v>
      </c>
      <c r="D2858" s="24">
        <v>45261</v>
      </c>
      <c r="E2858">
        <v>50.73</v>
      </c>
    </row>
    <row r="2859" spans="1:5" x14ac:dyDescent="0.35">
      <c r="A2859" s="6">
        <v>44624</v>
      </c>
      <c r="B2859" t="s">
        <v>44</v>
      </c>
      <c r="C2859" t="s">
        <v>61</v>
      </c>
      <c r="D2859" s="24">
        <v>44621</v>
      </c>
      <c r="E2859">
        <v>72.5</v>
      </c>
    </row>
    <row r="2860" spans="1:5" x14ac:dyDescent="0.35">
      <c r="A2860" s="6">
        <v>44624</v>
      </c>
      <c r="B2860" t="s">
        <v>44</v>
      </c>
      <c r="C2860" t="s">
        <v>61</v>
      </c>
      <c r="D2860" s="24">
        <v>44713</v>
      </c>
      <c r="E2860">
        <v>94.57</v>
      </c>
    </row>
    <row r="2861" spans="1:5" x14ac:dyDescent="0.35">
      <c r="A2861" s="6">
        <v>44624</v>
      </c>
      <c r="B2861" t="s">
        <v>44</v>
      </c>
      <c r="C2861" t="s">
        <v>61</v>
      </c>
      <c r="D2861" s="24">
        <v>44805</v>
      </c>
      <c r="E2861">
        <v>82.03</v>
      </c>
    </row>
    <row r="2862" spans="1:5" x14ac:dyDescent="0.35">
      <c r="A2862" s="6">
        <v>44624</v>
      </c>
      <c r="B2862" t="s">
        <v>44</v>
      </c>
      <c r="C2862" t="s">
        <v>61</v>
      </c>
      <c r="D2862" s="24">
        <v>44896</v>
      </c>
      <c r="E2862">
        <v>54.75</v>
      </c>
    </row>
    <row r="2863" spans="1:5" x14ac:dyDescent="0.35">
      <c r="A2863" s="6">
        <v>44624</v>
      </c>
      <c r="B2863" t="s">
        <v>44</v>
      </c>
      <c r="C2863" t="s">
        <v>61</v>
      </c>
      <c r="D2863" s="24">
        <v>44986</v>
      </c>
      <c r="E2863">
        <v>83.38</v>
      </c>
    </row>
    <row r="2864" spans="1:5" x14ac:dyDescent="0.35">
      <c r="A2864" s="6">
        <v>44624</v>
      </c>
      <c r="B2864" t="s">
        <v>44</v>
      </c>
      <c r="C2864" t="s">
        <v>61</v>
      </c>
      <c r="D2864" s="24">
        <v>45078</v>
      </c>
      <c r="E2864">
        <v>72.06</v>
      </c>
    </row>
    <row r="2865" spans="1:5" x14ac:dyDescent="0.35">
      <c r="A2865" s="6">
        <v>44624</v>
      </c>
      <c r="B2865" t="s">
        <v>44</v>
      </c>
      <c r="C2865" t="s">
        <v>61</v>
      </c>
      <c r="D2865" s="24">
        <v>45170</v>
      </c>
      <c r="E2865">
        <v>71.5</v>
      </c>
    </row>
    <row r="2866" spans="1:5" x14ac:dyDescent="0.35">
      <c r="A2866" s="6">
        <v>44624</v>
      </c>
      <c r="B2866" t="s">
        <v>44</v>
      </c>
      <c r="C2866" t="s">
        <v>61</v>
      </c>
      <c r="D2866" s="24">
        <v>45261</v>
      </c>
      <c r="E2866">
        <v>50.73</v>
      </c>
    </row>
    <row r="2867" spans="1:5" x14ac:dyDescent="0.35">
      <c r="A2867" s="6">
        <v>44627</v>
      </c>
      <c r="B2867" t="s">
        <v>44</v>
      </c>
      <c r="C2867" t="s">
        <v>61</v>
      </c>
      <c r="D2867" s="24">
        <v>44621</v>
      </c>
      <c r="E2867">
        <v>72</v>
      </c>
    </row>
    <row r="2868" spans="1:5" x14ac:dyDescent="0.35">
      <c r="A2868" s="6">
        <v>44627</v>
      </c>
      <c r="B2868" t="s">
        <v>44</v>
      </c>
      <c r="C2868" t="s">
        <v>61</v>
      </c>
      <c r="D2868" s="24">
        <v>44713</v>
      </c>
      <c r="E2868">
        <v>94.25</v>
      </c>
    </row>
    <row r="2869" spans="1:5" x14ac:dyDescent="0.35">
      <c r="A2869" s="6">
        <v>44627</v>
      </c>
      <c r="B2869" t="s">
        <v>44</v>
      </c>
      <c r="C2869" t="s">
        <v>61</v>
      </c>
      <c r="D2869" s="24">
        <v>44805</v>
      </c>
      <c r="E2869">
        <v>82.03</v>
      </c>
    </row>
    <row r="2870" spans="1:5" x14ac:dyDescent="0.35">
      <c r="A2870" s="6">
        <v>44627</v>
      </c>
      <c r="B2870" t="s">
        <v>44</v>
      </c>
      <c r="C2870" t="s">
        <v>61</v>
      </c>
      <c r="D2870" s="24">
        <v>44896</v>
      </c>
      <c r="E2870">
        <v>54.75</v>
      </c>
    </row>
    <row r="2871" spans="1:5" x14ac:dyDescent="0.35">
      <c r="A2871" s="6">
        <v>44627</v>
      </c>
      <c r="B2871" t="s">
        <v>44</v>
      </c>
      <c r="C2871" t="s">
        <v>61</v>
      </c>
      <c r="D2871" s="24">
        <v>44986</v>
      </c>
      <c r="E2871">
        <v>83.38</v>
      </c>
    </row>
    <row r="2872" spans="1:5" x14ac:dyDescent="0.35">
      <c r="A2872" s="6">
        <v>44627</v>
      </c>
      <c r="B2872" t="s">
        <v>44</v>
      </c>
      <c r="C2872" t="s">
        <v>61</v>
      </c>
      <c r="D2872" s="24">
        <v>45078</v>
      </c>
      <c r="E2872">
        <v>72.06</v>
      </c>
    </row>
    <row r="2873" spans="1:5" x14ac:dyDescent="0.35">
      <c r="A2873" s="6">
        <v>44627</v>
      </c>
      <c r="B2873" t="s">
        <v>44</v>
      </c>
      <c r="C2873" t="s">
        <v>61</v>
      </c>
      <c r="D2873" s="24">
        <v>45170</v>
      </c>
      <c r="E2873">
        <v>71.5</v>
      </c>
    </row>
    <row r="2874" spans="1:5" x14ac:dyDescent="0.35">
      <c r="A2874" s="6">
        <v>44627</v>
      </c>
      <c r="B2874" t="s">
        <v>44</v>
      </c>
      <c r="C2874" t="s">
        <v>61</v>
      </c>
      <c r="D2874" s="24">
        <v>45261</v>
      </c>
      <c r="E2874">
        <v>50.73</v>
      </c>
    </row>
    <row r="2875" spans="1:5" x14ac:dyDescent="0.35">
      <c r="A2875" s="6">
        <v>44628</v>
      </c>
      <c r="B2875" t="s">
        <v>44</v>
      </c>
      <c r="C2875" t="s">
        <v>61</v>
      </c>
      <c r="D2875" s="24">
        <v>44621</v>
      </c>
      <c r="E2875">
        <v>72</v>
      </c>
    </row>
    <row r="2876" spans="1:5" x14ac:dyDescent="0.35">
      <c r="A2876" s="6">
        <v>44628</v>
      </c>
      <c r="B2876" t="s">
        <v>44</v>
      </c>
      <c r="C2876" t="s">
        <v>61</v>
      </c>
      <c r="D2876" s="24">
        <v>44713</v>
      </c>
      <c r="E2876">
        <v>94.25</v>
      </c>
    </row>
    <row r="2877" spans="1:5" x14ac:dyDescent="0.35">
      <c r="A2877" s="6">
        <v>44628</v>
      </c>
      <c r="B2877" t="s">
        <v>44</v>
      </c>
      <c r="C2877" t="s">
        <v>61</v>
      </c>
      <c r="D2877" s="24">
        <v>44805</v>
      </c>
      <c r="E2877">
        <v>82.03</v>
      </c>
    </row>
    <row r="2878" spans="1:5" x14ac:dyDescent="0.35">
      <c r="A2878" s="6">
        <v>44628</v>
      </c>
      <c r="B2878" t="s">
        <v>44</v>
      </c>
      <c r="C2878" t="s">
        <v>61</v>
      </c>
      <c r="D2878" s="24">
        <v>44896</v>
      </c>
      <c r="E2878">
        <v>54.75</v>
      </c>
    </row>
    <row r="2879" spans="1:5" x14ac:dyDescent="0.35">
      <c r="A2879" s="6">
        <v>44628</v>
      </c>
      <c r="B2879" t="s">
        <v>44</v>
      </c>
      <c r="C2879" t="s">
        <v>61</v>
      </c>
      <c r="D2879" s="24">
        <v>44986</v>
      </c>
      <c r="E2879">
        <v>83.38</v>
      </c>
    </row>
    <row r="2880" spans="1:5" x14ac:dyDescent="0.35">
      <c r="A2880" s="6">
        <v>44628</v>
      </c>
      <c r="B2880" t="s">
        <v>44</v>
      </c>
      <c r="C2880" t="s">
        <v>61</v>
      </c>
      <c r="D2880" s="24">
        <v>45078</v>
      </c>
      <c r="E2880">
        <v>72.06</v>
      </c>
    </row>
    <row r="2881" spans="1:5" x14ac:dyDescent="0.35">
      <c r="A2881" s="6">
        <v>44628</v>
      </c>
      <c r="B2881" t="s">
        <v>44</v>
      </c>
      <c r="C2881" t="s">
        <v>61</v>
      </c>
      <c r="D2881" s="24">
        <v>45170</v>
      </c>
      <c r="E2881">
        <v>71.5</v>
      </c>
    </row>
    <row r="2882" spans="1:5" x14ac:dyDescent="0.35">
      <c r="A2882" s="6">
        <v>44628</v>
      </c>
      <c r="B2882" t="s">
        <v>44</v>
      </c>
      <c r="C2882" t="s">
        <v>61</v>
      </c>
      <c r="D2882" s="24">
        <v>45261</v>
      </c>
      <c r="E2882">
        <v>50.73</v>
      </c>
    </row>
    <row r="2883" spans="1:5" x14ac:dyDescent="0.35">
      <c r="A2883" s="6">
        <v>44629</v>
      </c>
      <c r="B2883" t="s">
        <v>44</v>
      </c>
      <c r="C2883" t="s">
        <v>61</v>
      </c>
      <c r="D2883" s="24">
        <v>44621</v>
      </c>
      <c r="E2883">
        <v>72</v>
      </c>
    </row>
    <row r="2884" spans="1:5" x14ac:dyDescent="0.35">
      <c r="A2884" s="6">
        <v>44629</v>
      </c>
      <c r="B2884" t="s">
        <v>44</v>
      </c>
      <c r="C2884" t="s">
        <v>61</v>
      </c>
      <c r="D2884" s="24">
        <v>44713</v>
      </c>
      <c r="E2884">
        <v>94.25</v>
      </c>
    </row>
    <row r="2885" spans="1:5" x14ac:dyDescent="0.35">
      <c r="A2885" s="6">
        <v>44629</v>
      </c>
      <c r="B2885" t="s">
        <v>44</v>
      </c>
      <c r="C2885" t="s">
        <v>61</v>
      </c>
      <c r="D2885" s="24">
        <v>44805</v>
      </c>
      <c r="E2885">
        <v>82.03</v>
      </c>
    </row>
    <row r="2886" spans="1:5" x14ac:dyDescent="0.35">
      <c r="A2886" s="6">
        <v>44629</v>
      </c>
      <c r="B2886" t="s">
        <v>44</v>
      </c>
      <c r="C2886" t="s">
        <v>61</v>
      </c>
      <c r="D2886" s="24">
        <v>44896</v>
      </c>
      <c r="E2886">
        <v>54.75</v>
      </c>
    </row>
    <row r="2887" spans="1:5" x14ac:dyDescent="0.35">
      <c r="A2887" s="6">
        <v>44629</v>
      </c>
      <c r="B2887" t="s">
        <v>44</v>
      </c>
      <c r="C2887" t="s">
        <v>61</v>
      </c>
      <c r="D2887" s="24">
        <v>44986</v>
      </c>
      <c r="E2887">
        <v>83.38</v>
      </c>
    </row>
    <row r="2888" spans="1:5" x14ac:dyDescent="0.35">
      <c r="A2888" s="6">
        <v>44629</v>
      </c>
      <c r="B2888" t="s">
        <v>44</v>
      </c>
      <c r="C2888" t="s">
        <v>61</v>
      </c>
      <c r="D2888" s="24">
        <v>45078</v>
      </c>
      <c r="E2888">
        <v>72.06</v>
      </c>
    </row>
    <row r="2889" spans="1:5" x14ac:dyDescent="0.35">
      <c r="A2889" s="6">
        <v>44629</v>
      </c>
      <c r="B2889" t="s">
        <v>44</v>
      </c>
      <c r="C2889" t="s">
        <v>61</v>
      </c>
      <c r="D2889" s="24">
        <v>45170</v>
      </c>
      <c r="E2889">
        <v>71.5</v>
      </c>
    </row>
    <row r="2890" spans="1:5" x14ac:dyDescent="0.35">
      <c r="A2890" s="6">
        <v>44629</v>
      </c>
      <c r="B2890" t="s">
        <v>44</v>
      </c>
      <c r="C2890" t="s">
        <v>61</v>
      </c>
      <c r="D2890" s="24">
        <v>45261</v>
      </c>
      <c r="E2890">
        <v>50.73</v>
      </c>
    </row>
    <row r="2891" spans="1:5" x14ac:dyDescent="0.35">
      <c r="A2891" s="6">
        <v>44630</v>
      </c>
      <c r="B2891" t="s">
        <v>44</v>
      </c>
      <c r="C2891" t="s">
        <v>61</v>
      </c>
      <c r="D2891" s="24">
        <v>44621</v>
      </c>
      <c r="E2891">
        <v>72</v>
      </c>
    </row>
    <row r="2892" spans="1:5" x14ac:dyDescent="0.35">
      <c r="A2892" s="6">
        <v>44630</v>
      </c>
      <c r="B2892" t="s">
        <v>44</v>
      </c>
      <c r="C2892" t="s">
        <v>61</v>
      </c>
      <c r="D2892" s="24">
        <v>44713</v>
      </c>
      <c r="E2892">
        <v>94.25</v>
      </c>
    </row>
    <row r="2893" spans="1:5" x14ac:dyDescent="0.35">
      <c r="A2893" s="6">
        <v>44630</v>
      </c>
      <c r="B2893" t="s">
        <v>44</v>
      </c>
      <c r="C2893" t="s">
        <v>61</v>
      </c>
      <c r="D2893" s="24">
        <v>44805</v>
      </c>
      <c r="E2893">
        <v>82.03</v>
      </c>
    </row>
    <row r="2894" spans="1:5" x14ac:dyDescent="0.35">
      <c r="A2894" s="6">
        <v>44630</v>
      </c>
      <c r="B2894" t="s">
        <v>44</v>
      </c>
      <c r="C2894" t="s">
        <v>61</v>
      </c>
      <c r="D2894" s="24">
        <v>44896</v>
      </c>
      <c r="E2894">
        <v>54.75</v>
      </c>
    </row>
    <row r="2895" spans="1:5" x14ac:dyDescent="0.35">
      <c r="A2895" s="6">
        <v>44630</v>
      </c>
      <c r="B2895" t="s">
        <v>44</v>
      </c>
      <c r="C2895" t="s">
        <v>61</v>
      </c>
      <c r="D2895" s="24">
        <v>44986</v>
      </c>
      <c r="E2895">
        <v>83.38</v>
      </c>
    </row>
    <row r="2896" spans="1:5" x14ac:dyDescent="0.35">
      <c r="A2896" s="6">
        <v>44630</v>
      </c>
      <c r="B2896" t="s">
        <v>44</v>
      </c>
      <c r="C2896" t="s">
        <v>61</v>
      </c>
      <c r="D2896" s="24">
        <v>45078</v>
      </c>
      <c r="E2896">
        <v>72.06</v>
      </c>
    </row>
    <row r="2897" spans="1:5" x14ac:dyDescent="0.35">
      <c r="A2897" s="6">
        <v>44630</v>
      </c>
      <c r="B2897" t="s">
        <v>44</v>
      </c>
      <c r="C2897" t="s">
        <v>61</v>
      </c>
      <c r="D2897" s="24">
        <v>45170</v>
      </c>
      <c r="E2897">
        <v>71.5</v>
      </c>
    </row>
    <row r="2898" spans="1:5" x14ac:dyDescent="0.35">
      <c r="A2898" s="6">
        <v>44630</v>
      </c>
      <c r="B2898" t="s">
        <v>44</v>
      </c>
      <c r="C2898" t="s">
        <v>61</v>
      </c>
      <c r="D2898" s="24">
        <v>45261</v>
      </c>
      <c r="E2898">
        <v>50.73</v>
      </c>
    </row>
    <row r="2899" spans="1:5" x14ac:dyDescent="0.35">
      <c r="A2899" s="6">
        <v>44631</v>
      </c>
      <c r="B2899" t="s">
        <v>44</v>
      </c>
      <c r="C2899" t="s">
        <v>61</v>
      </c>
      <c r="D2899" s="24">
        <v>44621</v>
      </c>
      <c r="E2899">
        <v>72</v>
      </c>
    </row>
    <row r="2900" spans="1:5" x14ac:dyDescent="0.35">
      <c r="A2900" s="6">
        <v>44631</v>
      </c>
      <c r="B2900" t="s">
        <v>44</v>
      </c>
      <c r="C2900" t="s">
        <v>61</v>
      </c>
      <c r="D2900" s="24">
        <v>44713</v>
      </c>
      <c r="E2900">
        <v>93.95</v>
      </c>
    </row>
    <row r="2901" spans="1:5" x14ac:dyDescent="0.35">
      <c r="A2901" s="6">
        <v>44631</v>
      </c>
      <c r="B2901" t="s">
        <v>44</v>
      </c>
      <c r="C2901" t="s">
        <v>61</v>
      </c>
      <c r="D2901" s="24">
        <v>44805</v>
      </c>
      <c r="E2901">
        <v>82.03</v>
      </c>
    </row>
    <row r="2902" spans="1:5" x14ac:dyDescent="0.35">
      <c r="A2902" s="6">
        <v>44631</v>
      </c>
      <c r="B2902" t="s">
        <v>44</v>
      </c>
      <c r="C2902" t="s">
        <v>61</v>
      </c>
      <c r="D2902" s="24">
        <v>44896</v>
      </c>
      <c r="E2902">
        <v>54.75</v>
      </c>
    </row>
    <row r="2903" spans="1:5" x14ac:dyDescent="0.35">
      <c r="A2903" s="6">
        <v>44631</v>
      </c>
      <c r="B2903" t="s">
        <v>44</v>
      </c>
      <c r="C2903" t="s">
        <v>61</v>
      </c>
      <c r="D2903" s="24">
        <v>44986</v>
      </c>
      <c r="E2903">
        <v>83.38</v>
      </c>
    </row>
    <row r="2904" spans="1:5" x14ac:dyDescent="0.35">
      <c r="A2904" s="6">
        <v>44631</v>
      </c>
      <c r="B2904" t="s">
        <v>44</v>
      </c>
      <c r="C2904" t="s">
        <v>61</v>
      </c>
      <c r="D2904" s="24">
        <v>45078</v>
      </c>
      <c r="E2904">
        <v>72.06</v>
      </c>
    </row>
    <row r="2905" spans="1:5" x14ac:dyDescent="0.35">
      <c r="A2905" s="6">
        <v>44631</v>
      </c>
      <c r="B2905" t="s">
        <v>44</v>
      </c>
      <c r="C2905" t="s">
        <v>61</v>
      </c>
      <c r="D2905" s="24">
        <v>45170</v>
      </c>
      <c r="E2905">
        <v>71.5</v>
      </c>
    </row>
    <row r="2906" spans="1:5" x14ac:dyDescent="0.35">
      <c r="A2906" s="6">
        <v>44631</v>
      </c>
      <c r="B2906" t="s">
        <v>44</v>
      </c>
      <c r="C2906" t="s">
        <v>61</v>
      </c>
      <c r="D2906" s="24">
        <v>45261</v>
      </c>
      <c r="E2906">
        <v>50.73</v>
      </c>
    </row>
    <row r="2907" spans="1:5" x14ac:dyDescent="0.35">
      <c r="A2907" s="6">
        <v>44634</v>
      </c>
      <c r="B2907" t="s">
        <v>44</v>
      </c>
      <c r="C2907" t="s">
        <v>61</v>
      </c>
      <c r="D2907" s="24">
        <v>44621</v>
      </c>
      <c r="E2907">
        <v>72</v>
      </c>
    </row>
    <row r="2908" spans="1:5" x14ac:dyDescent="0.35">
      <c r="A2908" s="6">
        <v>44634</v>
      </c>
      <c r="B2908" t="s">
        <v>44</v>
      </c>
      <c r="C2908" t="s">
        <v>61</v>
      </c>
      <c r="D2908" s="24">
        <v>44713</v>
      </c>
      <c r="E2908">
        <v>90</v>
      </c>
    </row>
    <row r="2909" spans="1:5" x14ac:dyDescent="0.35">
      <c r="A2909" s="6">
        <v>44634</v>
      </c>
      <c r="B2909" t="s">
        <v>44</v>
      </c>
      <c r="C2909" t="s">
        <v>61</v>
      </c>
      <c r="D2909" s="24">
        <v>44805</v>
      </c>
      <c r="E2909">
        <v>80.5</v>
      </c>
    </row>
    <row r="2910" spans="1:5" x14ac:dyDescent="0.35">
      <c r="A2910" s="6">
        <v>44634</v>
      </c>
      <c r="B2910" t="s">
        <v>44</v>
      </c>
      <c r="C2910" t="s">
        <v>61</v>
      </c>
      <c r="D2910" s="24">
        <v>44896</v>
      </c>
      <c r="E2910">
        <v>54.75</v>
      </c>
    </row>
    <row r="2911" spans="1:5" x14ac:dyDescent="0.35">
      <c r="A2911" s="6">
        <v>44634</v>
      </c>
      <c r="B2911" t="s">
        <v>44</v>
      </c>
      <c r="C2911" t="s">
        <v>61</v>
      </c>
      <c r="D2911" s="24">
        <v>44986</v>
      </c>
      <c r="E2911">
        <v>83.38</v>
      </c>
    </row>
    <row r="2912" spans="1:5" x14ac:dyDescent="0.35">
      <c r="A2912" s="6">
        <v>44634</v>
      </c>
      <c r="B2912" t="s">
        <v>44</v>
      </c>
      <c r="C2912" t="s">
        <v>61</v>
      </c>
      <c r="D2912" s="24">
        <v>45078</v>
      </c>
      <c r="E2912">
        <v>72.06</v>
      </c>
    </row>
    <row r="2913" spans="1:5" x14ac:dyDescent="0.35">
      <c r="A2913" s="6">
        <v>44634</v>
      </c>
      <c r="B2913" t="s">
        <v>44</v>
      </c>
      <c r="C2913" t="s">
        <v>61</v>
      </c>
      <c r="D2913" s="24">
        <v>45170</v>
      </c>
      <c r="E2913">
        <v>71.5</v>
      </c>
    </row>
    <row r="2914" spans="1:5" x14ac:dyDescent="0.35">
      <c r="A2914" s="6">
        <v>44634</v>
      </c>
      <c r="B2914" t="s">
        <v>44</v>
      </c>
      <c r="C2914" t="s">
        <v>61</v>
      </c>
      <c r="D2914" s="24">
        <v>45261</v>
      </c>
      <c r="E2914">
        <v>50.73</v>
      </c>
    </row>
    <row r="2915" spans="1:5" x14ac:dyDescent="0.35">
      <c r="A2915" s="6">
        <v>44635</v>
      </c>
      <c r="B2915" t="s">
        <v>44</v>
      </c>
      <c r="C2915" t="s">
        <v>61</v>
      </c>
      <c r="D2915" s="24">
        <v>44621</v>
      </c>
      <c r="E2915">
        <v>72</v>
      </c>
    </row>
    <row r="2916" spans="1:5" x14ac:dyDescent="0.35">
      <c r="A2916" s="6">
        <v>44635</v>
      </c>
      <c r="B2916" t="s">
        <v>44</v>
      </c>
      <c r="C2916" t="s">
        <v>61</v>
      </c>
      <c r="D2916" s="24">
        <v>44713</v>
      </c>
      <c r="E2916">
        <v>90</v>
      </c>
    </row>
    <row r="2917" spans="1:5" x14ac:dyDescent="0.35">
      <c r="A2917" s="6">
        <v>44635</v>
      </c>
      <c r="B2917" t="s">
        <v>44</v>
      </c>
      <c r="C2917" t="s">
        <v>61</v>
      </c>
      <c r="D2917" s="24">
        <v>44805</v>
      </c>
      <c r="E2917">
        <v>80.5</v>
      </c>
    </row>
    <row r="2918" spans="1:5" x14ac:dyDescent="0.35">
      <c r="A2918" s="6">
        <v>44635</v>
      </c>
      <c r="B2918" t="s">
        <v>44</v>
      </c>
      <c r="C2918" t="s">
        <v>61</v>
      </c>
      <c r="D2918" s="24">
        <v>44896</v>
      </c>
      <c r="E2918">
        <v>54.75</v>
      </c>
    </row>
    <row r="2919" spans="1:5" x14ac:dyDescent="0.35">
      <c r="A2919" s="6">
        <v>44635</v>
      </c>
      <c r="B2919" t="s">
        <v>44</v>
      </c>
      <c r="C2919" t="s">
        <v>61</v>
      </c>
      <c r="D2919" s="24">
        <v>44986</v>
      </c>
      <c r="E2919">
        <v>83.38</v>
      </c>
    </row>
    <row r="2920" spans="1:5" x14ac:dyDescent="0.35">
      <c r="A2920" s="6">
        <v>44635</v>
      </c>
      <c r="B2920" t="s">
        <v>44</v>
      </c>
      <c r="C2920" t="s">
        <v>61</v>
      </c>
      <c r="D2920" s="24">
        <v>45078</v>
      </c>
      <c r="E2920">
        <v>72.06</v>
      </c>
    </row>
    <row r="2921" spans="1:5" x14ac:dyDescent="0.35">
      <c r="A2921" s="6">
        <v>44635</v>
      </c>
      <c r="B2921" t="s">
        <v>44</v>
      </c>
      <c r="C2921" t="s">
        <v>61</v>
      </c>
      <c r="D2921" s="24">
        <v>45170</v>
      </c>
      <c r="E2921">
        <v>71.5</v>
      </c>
    </row>
    <row r="2922" spans="1:5" x14ac:dyDescent="0.35">
      <c r="A2922" s="6">
        <v>44635</v>
      </c>
      <c r="B2922" t="s">
        <v>44</v>
      </c>
      <c r="C2922" t="s">
        <v>61</v>
      </c>
      <c r="D2922" s="24">
        <v>45261</v>
      </c>
      <c r="E2922">
        <v>50.73</v>
      </c>
    </row>
    <row r="2923" spans="1:5" x14ac:dyDescent="0.35">
      <c r="A2923" s="6">
        <v>44636</v>
      </c>
      <c r="B2923" t="s">
        <v>44</v>
      </c>
      <c r="C2923" t="s">
        <v>61</v>
      </c>
      <c r="D2923" s="24">
        <v>44621</v>
      </c>
      <c r="E2923">
        <v>72</v>
      </c>
    </row>
    <row r="2924" spans="1:5" x14ac:dyDescent="0.35">
      <c r="A2924" s="6">
        <v>44636</v>
      </c>
      <c r="B2924" t="s">
        <v>44</v>
      </c>
      <c r="C2924" t="s">
        <v>61</v>
      </c>
      <c r="D2924" s="24">
        <v>44713</v>
      </c>
      <c r="E2924">
        <v>90</v>
      </c>
    </row>
    <row r="2925" spans="1:5" x14ac:dyDescent="0.35">
      <c r="A2925" s="6">
        <v>44636</v>
      </c>
      <c r="B2925" t="s">
        <v>44</v>
      </c>
      <c r="C2925" t="s">
        <v>61</v>
      </c>
      <c r="D2925" s="24">
        <v>44805</v>
      </c>
      <c r="E2925">
        <v>80.5</v>
      </c>
    </row>
    <row r="2926" spans="1:5" x14ac:dyDescent="0.35">
      <c r="A2926" s="6">
        <v>44636</v>
      </c>
      <c r="B2926" t="s">
        <v>44</v>
      </c>
      <c r="C2926" t="s">
        <v>61</v>
      </c>
      <c r="D2926" s="24">
        <v>44896</v>
      </c>
      <c r="E2926">
        <v>54.75</v>
      </c>
    </row>
    <row r="2927" spans="1:5" x14ac:dyDescent="0.35">
      <c r="A2927" s="6">
        <v>44636</v>
      </c>
      <c r="B2927" t="s">
        <v>44</v>
      </c>
      <c r="C2927" t="s">
        <v>61</v>
      </c>
      <c r="D2927" s="24">
        <v>44986</v>
      </c>
      <c r="E2927">
        <v>83.38</v>
      </c>
    </row>
    <row r="2928" spans="1:5" x14ac:dyDescent="0.35">
      <c r="A2928" s="6">
        <v>44636</v>
      </c>
      <c r="B2928" t="s">
        <v>44</v>
      </c>
      <c r="C2928" t="s">
        <v>61</v>
      </c>
      <c r="D2928" s="24">
        <v>45078</v>
      </c>
      <c r="E2928">
        <v>72.06</v>
      </c>
    </row>
    <row r="2929" spans="1:5" x14ac:dyDescent="0.35">
      <c r="A2929" s="6">
        <v>44636</v>
      </c>
      <c r="B2929" t="s">
        <v>44</v>
      </c>
      <c r="C2929" t="s">
        <v>61</v>
      </c>
      <c r="D2929" s="24">
        <v>45170</v>
      </c>
      <c r="E2929">
        <v>71.5</v>
      </c>
    </row>
    <row r="2930" spans="1:5" x14ac:dyDescent="0.35">
      <c r="A2930" s="6">
        <v>44636</v>
      </c>
      <c r="B2930" t="s">
        <v>44</v>
      </c>
      <c r="C2930" t="s">
        <v>61</v>
      </c>
      <c r="D2930" s="24">
        <v>45261</v>
      </c>
      <c r="E2930">
        <v>50.73</v>
      </c>
    </row>
    <row r="2931" spans="1:5" x14ac:dyDescent="0.35">
      <c r="A2931" s="6">
        <v>44637</v>
      </c>
      <c r="B2931" t="s">
        <v>44</v>
      </c>
      <c r="C2931" t="s">
        <v>61</v>
      </c>
      <c r="D2931" s="24">
        <v>44621</v>
      </c>
      <c r="E2931">
        <v>72</v>
      </c>
    </row>
    <row r="2932" spans="1:5" x14ac:dyDescent="0.35">
      <c r="A2932" s="6">
        <v>44637</v>
      </c>
      <c r="B2932" t="s">
        <v>44</v>
      </c>
      <c r="C2932" t="s">
        <v>61</v>
      </c>
      <c r="D2932" s="24">
        <v>44713</v>
      </c>
      <c r="E2932">
        <v>90</v>
      </c>
    </row>
    <row r="2933" spans="1:5" x14ac:dyDescent="0.35">
      <c r="A2933" s="6">
        <v>44637</v>
      </c>
      <c r="B2933" t="s">
        <v>44</v>
      </c>
      <c r="C2933" t="s">
        <v>61</v>
      </c>
      <c r="D2933" s="24">
        <v>44805</v>
      </c>
      <c r="E2933">
        <v>80.5</v>
      </c>
    </row>
    <row r="2934" spans="1:5" x14ac:dyDescent="0.35">
      <c r="A2934" s="6">
        <v>44637</v>
      </c>
      <c r="B2934" t="s">
        <v>44</v>
      </c>
      <c r="C2934" t="s">
        <v>61</v>
      </c>
      <c r="D2934" s="24">
        <v>44896</v>
      </c>
      <c r="E2934">
        <v>54.75</v>
      </c>
    </row>
    <row r="2935" spans="1:5" x14ac:dyDescent="0.35">
      <c r="A2935" s="6">
        <v>44637</v>
      </c>
      <c r="B2935" t="s">
        <v>44</v>
      </c>
      <c r="C2935" t="s">
        <v>61</v>
      </c>
      <c r="D2935" s="24">
        <v>44986</v>
      </c>
      <c r="E2935">
        <v>83.38</v>
      </c>
    </row>
    <row r="2936" spans="1:5" x14ac:dyDescent="0.35">
      <c r="A2936" s="6">
        <v>44637</v>
      </c>
      <c r="B2936" t="s">
        <v>44</v>
      </c>
      <c r="C2936" t="s">
        <v>61</v>
      </c>
      <c r="D2936" s="24">
        <v>45078</v>
      </c>
      <c r="E2936">
        <v>72.06</v>
      </c>
    </row>
    <row r="2937" spans="1:5" x14ac:dyDescent="0.35">
      <c r="A2937" s="6">
        <v>44637</v>
      </c>
      <c r="B2937" t="s">
        <v>44</v>
      </c>
      <c r="C2937" t="s">
        <v>61</v>
      </c>
      <c r="D2937" s="24">
        <v>45170</v>
      </c>
      <c r="E2937">
        <v>71.5</v>
      </c>
    </row>
    <row r="2938" spans="1:5" x14ac:dyDescent="0.35">
      <c r="A2938" s="6">
        <v>44637</v>
      </c>
      <c r="B2938" t="s">
        <v>44</v>
      </c>
      <c r="C2938" t="s">
        <v>61</v>
      </c>
      <c r="D2938" s="24">
        <v>45261</v>
      </c>
      <c r="E2938">
        <v>50.73</v>
      </c>
    </row>
    <row r="2939" spans="1:5" x14ac:dyDescent="0.35">
      <c r="A2939" s="6">
        <v>44638</v>
      </c>
      <c r="B2939" t="s">
        <v>44</v>
      </c>
      <c r="C2939" t="s">
        <v>61</v>
      </c>
      <c r="D2939" s="24">
        <v>44621</v>
      </c>
      <c r="E2939">
        <v>72</v>
      </c>
    </row>
    <row r="2940" spans="1:5" x14ac:dyDescent="0.35">
      <c r="A2940" s="6">
        <v>44638</v>
      </c>
      <c r="B2940" t="s">
        <v>44</v>
      </c>
      <c r="C2940" t="s">
        <v>61</v>
      </c>
      <c r="D2940" s="24">
        <v>44713</v>
      </c>
      <c r="E2940">
        <v>92</v>
      </c>
    </row>
    <row r="2941" spans="1:5" x14ac:dyDescent="0.35">
      <c r="A2941" s="6">
        <v>44638</v>
      </c>
      <c r="B2941" t="s">
        <v>44</v>
      </c>
      <c r="C2941" t="s">
        <v>61</v>
      </c>
      <c r="D2941" s="24">
        <v>44805</v>
      </c>
      <c r="E2941">
        <v>80</v>
      </c>
    </row>
    <row r="2942" spans="1:5" x14ac:dyDescent="0.35">
      <c r="A2942" s="6">
        <v>44638</v>
      </c>
      <c r="B2942" t="s">
        <v>44</v>
      </c>
      <c r="C2942" t="s">
        <v>61</v>
      </c>
      <c r="D2942" s="24">
        <v>44896</v>
      </c>
      <c r="E2942">
        <v>54.75</v>
      </c>
    </row>
    <row r="2943" spans="1:5" x14ac:dyDescent="0.35">
      <c r="A2943" s="6">
        <v>44638</v>
      </c>
      <c r="B2943" t="s">
        <v>44</v>
      </c>
      <c r="C2943" t="s">
        <v>61</v>
      </c>
      <c r="D2943" s="24">
        <v>44986</v>
      </c>
      <c r="E2943">
        <v>83.38</v>
      </c>
    </row>
    <row r="2944" spans="1:5" x14ac:dyDescent="0.35">
      <c r="A2944" s="6">
        <v>44638</v>
      </c>
      <c r="B2944" t="s">
        <v>44</v>
      </c>
      <c r="C2944" t="s">
        <v>61</v>
      </c>
      <c r="D2944" s="24">
        <v>45078</v>
      </c>
      <c r="E2944">
        <v>72.06</v>
      </c>
    </row>
    <row r="2945" spans="1:5" x14ac:dyDescent="0.35">
      <c r="A2945" s="6">
        <v>44638</v>
      </c>
      <c r="B2945" t="s">
        <v>44</v>
      </c>
      <c r="C2945" t="s">
        <v>61</v>
      </c>
      <c r="D2945" s="24">
        <v>45170</v>
      </c>
      <c r="E2945">
        <v>71.5</v>
      </c>
    </row>
    <row r="2946" spans="1:5" x14ac:dyDescent="0.35">
      <c r="A2946" s="6">
        <v>44638</v>
      </c>
      <c r="B2946" t="s">
        <v>44</v>
      </c>
      <c r="C2946" t="s">
        <v>61</v>
      </c>
      <c r="D2946" s="24">
        <v>45261</v>
      </c>
      <c r="E2946">
        <v>50.73</v>
      </c>
    </row>
    <row r="2947" spans="1:5" x14ac:dyDescent="0.35">
      <c r="A2947" s="6">
        <v>44641</v>
      </c>
      <c r="B2947" t="s">
        <v>44</v>
      </c>
      <c r="C2947" t="s">
        <v>61</v>
      </c>
      <c r="D2947" s="24">
        <v>44621</v>
      </c>
      <c r="E2947">
        <v>72</v>
      </c>
    </row>
    <row r="2948" spans="1:5" x14ac:dyDescent="0.35">
      <c r="A2948" s="6">
        <v>44641</v>
      </c>
      <c r="B2948" t="s">
        <v>44</v>
      </c>
      <c r="C2948" t="s">
        <v>61</v>
      </c>
      <c r="D2948" s="24">
        <v>44713</v>
      </c>
      <c r="E2948">
        <v>92</v>
      </c>
    </row>
    <row r="2949" spans="1:5" x14ac:dyDescent="0.35">
      <c r="A2949" s="6">
        <v>44641</v>
      </c>
      <c r="B2949" t="s">
        <v>44</v>
      </c>
      <c r="C2949" t="s">
        <v>61</v>
      </c>
      <c r="D2949" s="24">
        <v>44805</v>
      </c>
      <c r="E2949">
        <v>80.84</v>
      </c>
    </row>
    <row r="2950" spans="1:5" x14ac:dyDescent="0.35">
      <c r="A2950" s="6">
        <v>44641</v>
      </c>
      <c r="B2950" t="s">
        <v>44</v>
      </c>
      <c r="C2950" t="s">
        <v>61</v>
      </c>
      <c r="D2950" s="24">
        <v>44896</v>
      </c>
      <c r="E2950">
        <v>55.32</v>
      </c>
    </row>
    <row r="2951" spans="1:5" x14ac:dyDescent="0.35">
      <c r="A2951" s="6">
        <v>44641</v>
      </c>
      <c r="B2951" t="s">
        <v>44</v>
      </c>
      <c r="C2951" t="s">
        <v>61</v>
      </c>
      <c r="D2951" s="24">
        <v>44986</v>
      </c>
      <c r="E2951">
        <v>84.25</v>
      </c>
    </row>
    <row r="2952" spans="1:5" x14ac:dyDescent="0.35">
      <c r="A2952" s="6">
        <v>44641</v>
      </c>
      <c r="B2952" t="s">
        <v>44</v>
      </c>
      <c r="C2952" t="s">
        <v>61</v>
      </c>
      <c r="D2952" s="24">
        <v>45078</v>
      </c>
      <c r="E2952">
        <v>72.819999999999993</v>
      </c>
    </row>
    <row r="2953" spans="1:5" x14ac:dyDescent="0.35">
      <c r="A2953" s="6">
        <v>44641</v>
      </c>
      <c r="B2953" t="s">
        <v>44</v>
      </c>
      <c r="C2953" t="s">
        <v>61</v>
      </c>
      <c r="D2953" s="24">
        <v>45170</v>
      </c>
      <c r="E2953">
        <v>72.209999999999994</v>
      </c>
    </row>
    <row r="2954" spans="1:5" x14ac:dyDescent="0.35">
      <c r="A2954" s="6">
        <v>44641</v>
      </c>
      <c r="B2954" t="s">
        <v>44</v>
      </c>
      <c r="C2954" t="s">
        <v>61</v>
      </c>
      <c r="D2954" s="24">
        <v>45261</v>
      </c>
      <c r="E2954">
        <v>51.23</v>
      </c>
    </row>
    <row r="2955" spans="1:5" x14ac:dyDescent="0.35">
      <c r="A2955" s="6">
        <v>44642</v>
      </c>
      <c r="B2955" t="s">
        <v>44</v>
      </c>
      <c r="C2955" t="s">
        <v>61</v>
      </c>
      <c r="D2955" s="24">
        <v>44621</v>
      </c>
      <c r="E2955">
        <v>72</v>
      </c>
    </row>
    <row r="2956" spans="1:5" x14ac:dyDescent="0.35">
      <c r="A2956" s="6">
        <v>44642</v>
      </c>
      <c r="B2956" t="s">
        <v>44</v>
      </c>
      <c r="C2956" t="s">
        <v>61</v>
      </c>
      <c r="D2956" s="24">
        <v>44713</v>
      </c>
      <c r="E2956">
        <v>93.5</v>
      </c>
    </row>
    <row r="2957" spans="1:5" x14ac:dyDescent="0.35">
      <c r="A2957" s="6">
        <v>44642</v>
      </c>
      <c r="B2957" t="s">
        <v>44</v>
      </c>
      <c r="C2957" t="s">
        <v>61</v>
      </c>
      <c r="D2957" s="24">
        <v>44805</v>
      </c>
      <c r="E2957">
        <v>82.22</v>
      </c>
    </row>
    <row r="2958" spans="1:5" x14ac:dyDescent="0.35">
      <c r="A2958" s="6">
        <v>44642</v>
      </c>
      <c r="B2958" t="s">
        <v>44</v>
      </c>
      <c r="C2958" t="s">
        <v>61</v>
      </c>
      <c r="D2958" s="24">
        <v>44896</v>
      </c>
      <c r="E2958">
        <v>56.26</v>
      </c>
    </row>
    <row r="2959" spans="1:5" x14ac:dyDescent="0.35">
      <c r="A2959" s="6">
        <v>44642</v>
      </c>
      <c r="B2959" t="s">
        <v>44</v>
      </c>
      <c r="C2959" t="s">
        <v>61</v>
      </c>
      <c r="D2959" s="24">
        <v>44986</v>
      </c>
      <c r="E2959">
        <v>86.35</v>
      </c>
    </row>
    <row r="2960" spans="1:5" x14ac:dyDescent="0.35">
      <c r="A2960" s="6">
        <v>44642</v>
      </c>
      <c r="B2960" t="s">
        <v>44</v>
      </c>
      <c r="C2960" t="s">
        <v>61</v>
      </c>
      <c r="D2960" s="24">
        <v>45078</v>
      </c>
      <c r="E2960">
        <v>74.63</v>
      </c>
    </row>
    <row r="2961" spans="1:5" x14ac:dyDescent="0.35">
      <c r="A2961" s="6">
        <v>44642</v>
      </c>
      <c r="B2961" t="s">
        <v>44</v>
      </c>
      <c r="C2961" t="s">
        <v>61</v>
      </c>
      <c r="D2961" s="24">
        <v>45170</v>
      </c>
      <c r="E2961">
        <v>72.760000000000005</v>
      </c>
    </row>
    <row r="2962" spans="1:5" x14ac:dyDescent="0.35">
      <c r="A2962" s="6">
        <v>44642</v>
      </c>
      <c r="B2962" t="s">
        <v>44</v>
      </c>
      <c r="C2962" t="s">
        <v>61</v>
      </c>
      <c r="D2962" s="24">
        <v>45261</v>
      </c>
      <c r="E2962">
        <v>51.62</v>
      </c>
    </row>
    <row r="2963" spans="1:5" x14ac:dyDescent="0.35">
      <c r="A2963" s="6">
        <v>44643</v>
      </c>
      <c r="B2963" t="s">
        <v>44</v>
      </c>
      <c r="C2963" t="s">
        <v>61</v>
      </c>
      <c r="D2963" s="24">
        <v>44621</v>
      </c>
      <c r="E2963">
        <v>72</v>
      </c>
    </row>
    <row r="2964" spans="1:5" x14ac:dyDescent="0.35">
      <c r="A2964" s="6">
        <v>44643</v>
      </c>
      <c r="B2964" t="s">
        <v>44</v>
      </c>
      <c r="C2964" t="s">
        <v>61</v>
      </c>
      <c r="D2964" s="24">
        <v>44713</v>
      </c>
      <c r="E2964">
        <v>94</v>
      </c>
    </row>
    <row r="2965" spans="1:5" x14ac:dyDescent="0.35">
      <c r="A2965" s="6">
        <v>44643</v>
      </c>
      <c r="B2965" t="s">
        <v>44</v>
      </c>
      <c r="C2965" t="s">
        <v>61</v>
      </c>
      <c r="D2965" s="24">
        <v>44805</v>
      </c>
      <c r="E2965">
        <v>82.99</v>
      </c>
    </row>
    <row r="2966" spans="1:5" x14ac:dyDescent="0.35">
      <c r="A2966" s="6">
        <v>44643</v>
      </c>
      <c r="B2966" t="s">
        <v>44</v>
      </c>
      <c r="C2966" t="s">
        <v>61</v>
      </c>
      <c r="D2966" s="24">
        <v>44896</v>
      </c>
      <c r="E2966">
        <v>56.78</v>
      </c>
    </row>
    <row r="2967" spans="1:5" x14ac:dyDescent="0.35">
      <c r="A2967" s="6">
        <v>44643</v>
      </c>
      <c r="B2967" t="s">
        <v>44</v>
      </c>
      <c r="C2967" t="s">
        <v>61</v>
      </c>
      <c r="D2967" s="24">
        <v>44986</v>
      </c>
      <c r="E2967">
        <v>87.62</v>
      </c>
    </row>
    <row r="2968" spans="1:5" x14ac:dyDescent="0.35">
      <c r="A2968" s="6">
        <v>44643</v>
      </c>
      <c r="B2968" t="s">
        <v>44</v>
      </c>
      <c r="C2968" t="s">
        <v>61</v>
      </c>
      <c r="D2968" s="24">
        <v>45078</v>
      </c>
      <c r="E2968">
        <v>75.72</v>
      </c>
    </row>
    <row r="2969" spans="1:5" x14ac:dyDescent="0.35">
      <c r="A2969" s="6">
        <v>44643</v>
      </c>
      <c r="B2969" t="s">
        <v>44</v>
      </c>
      <c r="C2969" t="s">
        <v>61</v>
      </c>
      <c r="D2969" s="24">
        <v>45170</v>
      </c>
      <c r="E2969">
        <v>73.150000000000006</v>
      </c>
    </row>
    <row r="2970" spans="1:5" x14ac:dyDescent="0.35">
      <c r="A2970" s="6">
        <v>44643</v>
      </c>
      <c r="B2970" t="s">
        <v>44</v>
      </c>
      <c r="C2970" t="s">
        <v>61</v>
      </c>
      <c r="D2970" s="24">
        <v>45261</v>
      </c>
      <c r="E2970">
        <v>51.89</v>
      </c>
    </row>
    <row r="2971" spans="1:5" x14ac:dyDescent="0.35">
      <c r="A2971" s="6">
        <v>44644</v>
      </c>
      <c r="B2971" t="s">
        <v>44</v>
      </c>
      <c r="C2971" t="s">
        <v>61</v>
      </c>
      <c r="D2971" s="24">
        <v>44621</v>
      </c>
      <c r="E2971">
        <v>72</v>
      </c>
    </row>
    <row r="2972" spans="1:5" x14ac:dyDescent="0.35">
      <c r="A2972" s="6">
        <v>44644</v>
      </c>
      <c r="B2972" t="s">
        <v>44</v>
      </c>
      <c r="C2972" t="s">
        <v>61</v>
      </c>
      <c r="D2972" s="24">
        <v>44713</v>
      </c>
      <c r="E2972">
        <v>95.5</v>
      </c>
    </row>
    <row r="2973" spans="1:5" x14ac:dyDescent="0.35">
      <c r="A2973" s="6">
        <v>44644</v>
      </c>
      <c r="B2973" t="s">
        <v>44</v>
      </c>
      <c r="C2973" t="s">
        <v>61</v>
      </c>
      <c r="D2973" s="24">
        <v>44805</v>
      </c>
      <c r="E2973">
        <v>85.5</v>
      </c>
    </row>
    <row r="2974" spans="1:5" x14ac:dyDescent="0.35">
      <c r="A2974" s="6">
        <v>44644</v>
      </c>
      <c r="B2974" t="s">
        <v>44</v>
      </c>
      <c r="C2974" t="s">
        <v>61</v>
      </c>
      <c r="D2974" s="24">
        <v>44896</v>
      </c>
      <c r="E2974">
        <v>58.5</v>
      </c>
    </row>
    <row r="2975" spans="1:5" x14ac:dyDescent="0.35">
      <c r="A2975" s="6">
        <v>44644</v>
      </c>
      <c r="B2975" t="s">
        <v>44</v>
      </c>
      <c r="C2975" t="s">
        <v>61</v>
      </c>
      <c r="D2975" s="24">
        <v>44986</v>
      </c>
      <c r="E2975">
        <v>91.53</v>
      </c>
    </row>
    <row r="2976" spans="1:5" x14ac:dyDescent="0.35">
      <c r="A2976" s="6">
        <v>44644</v>
      </c>
      <c r="B2976" t="s">
        <v>44</v>
      </c>
      <c r="C2976" t="s">
        <v>61</v>
      </c>
      <c r="D2976" s="24">
        <v>45078</v>
      </c>
      <c r="E2976">
        <v>79.099999999999994</v>
      </c>
    </row>
    <row r="2977" spans="1:5" x14ac:dyDescent="0.35">
      <c r="A2977" s="6">
        <v>44644</v>
      </c>
      <c r="B2977" t="s">
        <v>44</v>
      </c>
      <c r="C2977" t="s">
        <v>61</v>
      </c>
      <c r="D2977" s="24">
        <v>45170</v>
      </c>
      <c r="E2977">
        <v>74.180000000000007</v>
      </c>
    </row>
    <row r="2978" spans="1:5" x14ac:dyDescent="0.35">
      <c r="A2978" s="6">
        <v>44644</v>
      </c>
      <c r="B2978" t="s">
        <v>44</v>
      </c>
      <c r="C2978" t="s">
        <v>61</v>
      </c>
      <c r="D2978" s="24">
        <v>45261</v>
      </c>
      <c r="E2978">
        <v>52.62</v>
      </c>
    </row>
    <row r="2979" spans="1:5" x14ac:dyDescent="0.35">
      <c r="A2979" s="6">
        <v>44645</v>
      </c>
      <c r="B2979" t="s">
        <v>44</v>
      </c>
      <c r="C2979" t="s">
        <v>61</v>
      </c>
      <c r="D2979" s="24">
        <v>44621</v>
      </c>
      <c r="E2979">
        <v>72</v>
      </c>
    </row>
    <row r="2980" spans="1:5" x14ac:dyDescent="0.35">
      <c r="A2980" s="6">
        <v>44645</v>
      </c>
      <c r="B2980" t="s">
        <v>44</v>
      </c>
      <c r="C2980" t="s">
        <v>61</v>
      </c>
      <c r="D2980" s="24">
        <v>44713</v>
      </c>
      <c r="E2980">
        <v>95.5</v>
      </c>
    </row>
    <row r="2981" spans="1:5" x14ac:dyDescent="0.35">
      <c r="A2981" s="6">
        <v>44645</v>
      </c>
      <c r="B2981" t="s">
        <v>44</v>
      </c>
      <c r="C2981" t="s">
        <v>61</v>
      </c>
      <c r="D2981" s="24">
        <v>44805</v>
      </c>
      <c r="E2981">
        <v>86.93</v>
      </c>
    </row>
    <row r="2982" spans="1:5" x14ac:dyDescent="0.35">
      <c r="A2982" s="6">
        <v>44645</v>
      </c>
      <c r="B2982" t="s">
        <v>44</v>
      </c>
      <c r="C2982" t="s">
        <v>61</v>
      </c>
      <c r="D2982" s="24">
        <v>44896</v>
      </c>
      <c r="E2982">
        <v>59.48</v>
      </c>
    </row>
    <row r="2983" spans="1:5" x14ac:dyDescent="0.35">
      <c r="A2983" s="6">
        <v>44645</v>
      </c>
      <c r="B2983" t="s">
        <v>44</v>
      </c>
      <c r="C2983" t="s">
        <v>61</v>
      </c>
      <c r="D2983" s="24">
        <v>44986</v>
      </c>
      <c r="E2983">
        <v>93.73</v>
      </c>
    </row>
    <row r="2984" spans="1:5" x14ac:dyDescent="0.35">
      <c r="A2984" s="6">
        <v>44645</v>
      </c>
      <c r="B2984" t="s">
        <v>44</v>
      </c>
      <c r="C2984" t="s">
        <v>61</v>
      </c>
      <c r="D2984" s="24">
        <v>45078</v>
      </c>
      <c r="E2984">
        <v>81</v>
      </c>
    </row>
    <row r="2985" spans="1:5" x14ac:dyDescent="0.35">
      <c r="A2985" s="6">
        <v>44645</v>
      </c>
      <c r="B2985" t="s">
        <v>44</v>
      </c>
      <c r="C2985" t="s">
        <v>61</v>
      </c>
      <c r="D2985" s="24">
        <v>45170</v>
      </c>
      <c r="E2985">
        <v>74.72</v>
      </c>
    </row>
    <row r="2986" spans="1:5" x14ac:dyDescent="0.35">
      <c r="A2986" s="6">
        <v>44645</v>
      </c>
      <c r="B2986" t="s">
        <v>44</v>
      </c>
      <c r="C2986" t="s">
        <v>61</v>
      </c>
      <c r="D2986" s="24">
        <v>45261</v>
      </c>
      <c r="E2986">
        <v>53</v>
      </c>
    </row>
    <row r="2987" spans="1:5" x14ac:dyDescent="0.35">
      <c r="A2987" s="6">
        <v>44648</v>
      </c>
      <c r="B2987" t="s">
        <v>44</v>
      </c>
      <c r="C2987" t="s">
        <v>61</v>
      </c>
      <c r="D2987" s="24">
        <v>44621</v>
      </c>
      <c r="E2987">
        <v>72</v>
      </c>
    </row>
    <row r="2988" spans="1:5" x14ac:dyDescent="0.35">
      <c r="A2988" s="6">
        <v>44648</v>
      </c>
      <c r="B2988" t="s">
        <v>44</v>
      </c>
      <c r="C2988" t="s">
        <v>61</v>
      </c>
      <c r="D2988" s="24">
        <v>44713</v>
      </c>
      <c r="E2988">
        <v>99</v>
      </c>
    </row>
    <row r="2989" spans="1:5" x14ac:dyDescent="0.35">
      <c r="A2989" s="6">
        <v>44648</v>
      </c>
      <c r="B2989" t="s">
        <v>44</v>
      </c>
      <c r="C2989" t="s">
        <v>61</v>
      </c>
      <c r="D2989" s="24">
        <v>44805</v>
      </c>
      <c r="E2989">
        <v>88.32</v>
      </c>
    </row>
    <row r="2990" spans="1:5" x14ac:dyDescent="0.35">
      <c r="A2990" s="6">
        <v>44648</v>
      </c>
      <c r="B2990" t="s">
        <v>44</v>
      </c>
      <c r="C2990" t="s">
        <v>61</v>
      </c>
      <c r="D2990" s="24">
        <v>44896</v>
      </c>
      <c r="E2990">
        <v>60.43</v>
      </c>
    </row>
    <row r="2991" spans="1:5" x14ac:dyDescent="0.35">
      <c r="A2991" s="6">
        <v>44648</v>
      </c>
      <c r="B2991" t="s">
        <v>44</v>
      </c>
      <c r="C2991" t="s">
        <v>61</v>
      </c>
      <c r="D2991" s="24">
        <v>44986</v>
      </c>
      <c r="E2991">
        <v>97.28</v>
      </c>
    </row>
    <row r="2992" spans="1:5" x14ac:dyDescent="0.35">
      <c r="A2992" s="6">
        <v>44648</v>
      </c>
      <c r="B2992" t="s">
        <v>44</v>
      </c>
      <c r="C2992" t="s">
        <v>61</v>
      </c>
      <c r="D2992" s="24">
        <v>45078</v>
      </c>
      <c r="E2992">
        <v>82.3</v>
      </c>
    </row>
    <row r="2993" spans="1:5" x14ac:dyDescent="0.35">
      <c r="A2993" s="6">
        <v>44648</v>
      </c>
      <c r="B2993" t="s">
        <v>44</v>
      </c>
      <c r="C2993" t="s">
        <v>61</v>
      </c>
      <c r="D2993" s="24">
        <v>45170</v>
      </c>
      <c r="E2993">
        <v>76</v>
      </c>
    </row>
    <row r="2994" spans="1:5" x14ac:dyDescent="0.35">
      <c r="A2994" s="6">
        <v>44648</v>
      </c>
      <c r="B2994" t="s">
        <v>44</v>
      </c>
      <c r="C2994" t="s">
        <v>61</v>
      </c>
      <c r="D2994" s="24">
        <v>45261</v>
      </c>
      <c r="E2994">
        <v>53</v>
      </c>
    </row>
    <row r="2995" spans="1:5" x14ac:dyDescent="0.35">
      <c r="A2995" s="6">
        <v>44649</v>
      </c>
      <c r="B2995" t="s">
        <v>44</v>
      </c>
      <c r="C2995" t="s">
        <v>61</v>
      </c>
      <c r="D2995" s="24">
        <v>44621</v>
      </c>
      <c r="E2995">
        <v>72</v>
      </c>
    </row>
    <row r="2996" spans="1:5" x14ac:dyDescent="0.35">
      <c r="A2996" s="6">
        <v>44649</v>
      </c>
      <c r="B2996" t="s">
        <v>44</v>
      </c>
      <c r="C2996" t="s">
        <v>61</v>
      </c>
      <c r="D2996" s="24">
        <v>44713</v>
      </c>
      <c r="E2996">
        <v>99</v>
      </c>
    </row>
    <row r="2997" spans="1:5" x14ac:dyDescent="0.35">
      <c r="A2997" s="6">
        <v>44649</v>
      </c>
      <c r="B2997" t="s">
        <v>44</v>
      </c>
      <c r="C2997" t="s">
        <v>61</v>
      </c>
      <c r="D2997" s="24">
        <v>44805</v>
      </c>
      <c r="E2997">
        <v>88.32</v>
      </c>
    </row>
    <row r="2998" spans="1:5" x14ac:dyDescent="0.35">
      <c r="A2998" s="6">
        <v>44649</v>
      </c>
      <c r="B2998" t="s">
        <v>44</v>
      </c>
      <c r="C2998" t="s">
        <v>61</v>
      </c>
      <c r="D2998" s="24">
        <v>44896</v>
      </c>
      <c r="E2998">
        <v>60.43</v>
      </c>
    </row>
    <row r="2999" spans="1:5" x14ac:dyDescent="0.35">
      <c r="A2999" s="6">
        <v>44649</v>
      </c>
      <c r="B2999" t="s">
        <v>44</v>
      </c>
      <c r="C2999" t="s">
        <v>61</v>
      </c>
      <c r="D2999" s="24">
        <v>44986</v>
      </c>
      <c r="E2999">
        <v>96.75</v>
      </c>
    </row>
    <row r="3000" spans="1:5" x14ac:dyDescent="0.35">
      <c r="A3000" s="6">
        <v>44649</v>
      </c>
      <c r="B3000" t="s">
        <v>44</v>
      </c>
      <c r="C3000" t="s">
        <v>61</v>
      </c>
      <c r="D3000" s="24">
        <v>45078</v>
      </c>
      <c r="E3000">
        <v>82.3</v>
      </c>
    </row>
    <row r="3001" spans="1:5" x14ac:dyDescent="0.35">
      <c r="A3001" s="6">
        <v>44649</v>
      </c>
      <c r="B3001" t="s">
        <v>44</v>
      </c>
      <c r="C3001" t="s">
        <v>61</v>
      </c>
      <c r="D3001" s="24">
        <v>45170</v>
      </c>
      <c r="E3001">
        <v>76</v>
      </c>
    </row>
    <row r="3002" spans="1:5" x14ac:dyDescent="0.35">
      <c r="A3002" s="6">
        <v>44649</v>
      </c>
      <c r="B3002" t="s">
        <v>44</v>
      </c>
      <c r="C3002" t="s">
        <v>61</v>
      </c>
      <c r="D3002" s="24">
        <v>45261</v>
      </c>
      <c r="E3002">
        <v>53</v>
      </c>
    </row>
    <row r="3003" spans="1:5" x14ac:dyDescent="0.35">
      <c r="A3003" s="6">
        <v>44650</v>
      </c>
      <c r="B3003" t="s">
        <v>44</v>
      </c>
      <c r="C3003" t="s">
        <v>61</v>
      </c>
      <c r="D3003" s="24">
        <v>44621</v>
      </c>
      <c r="E3003">
        <v>72</v>
      </c>
    </row>
    <row r="3004" spans="1:5" x14ac:dyDescent="0.35">
      <c r="A3004" s="6">
        <v>44650</v>
      </c>
      <c r="B3004" t="s">
        <v>44</v>
      </c>
      <c r="C3004" t="s">
        <v>61</v>
      </c>
      <c r="D3004" s="24">
        <v>44713</v>
      </c>
      <c r="E3004">
        <v>101.5</v>
      </c>
    </row>
    <row r="3005" spans="1:5" x14ac:dyDescent="0.35">
      <c r="A3005" s="6">
        <v>44650</v>
      </c>
      <c r="B3005" t="s">
        <v>44</v>
      </c>
      <c r="C3005" t="s">
        <v>61</v>
      </c>
      <c r="D3005" s="24">
        <v>44805</v>
      </c>
      <c r="E3005">
        <v>89.27</v>
      </c>
    </row>
    <row r="3006" spans="1:5" x14ac:dyDescent="0.35">
      <c r="A3006" s="6">
        <v>44650</v>
      </c>
      <c r="B3006" t="s">
        <v>44</v>
      </c>
      <c r="C3006" t="s">
        <v>61</v>
      </c>
      <c r="D3006" s="24">
        <v>44896</v>
      </c>
      <c r="E3006">
        <v>61.08</v>
      </c>
    </row>
    <row r="3007" spans="1:5" x14ac:dyDescent="0.35">
      <c r="A3007" s="6">
        <v>44650</v>
      </c>
      <c r="B3007" t="s">
        <v>44</v>
      </c>
      <c r="C3007" t="s">
        <v>61</v>
      </c>
      <c r="D3007" s="24">
        <v>44986</v>
      </c>
      <c r="E3007">
        <v>97.79</v>
      </c>
    </row>
    <row r="3008" spans="1:5" x14ac:dyDescent="0.35">
      <c r="A3008" s="6">
        <v>44650</v>
      </c>
      <c r="B3008" t="s">
        <v>44</v>
      </c>
      <c r="C3008" t="s">
        <v>61</v>
      </c>
      <c r="D3008" s="24">
        <v>45078</v>
      </c>
      <c r="E3008">
        <v>83.19</v>
      </c>
    </row>
    <row r="3009" spans="1:5" x14ac:dyDescent="0.35">
      <c r="A3009" s="6">
        <v>44650</v>
      </c>
      <c r="B3009" t="s">
        <v>44</v>
      </c>
      <c r="C3009" t="s">
        <v>61</v>
      </c>
      <c r="D3009" s="24">
        <v>45170</v>
      </c>
      <c r="E3009">
        <v>76.75</v>
      </c>
    </row>
    <row r="3010" spans="1:5" x14ac:dyDescent="0.35">
      <c r="A3010" s="6">
        <v>44650</v>
      </c>
      <c r="B3010" t="s">
        <v>44</v>
      </c>
      <c r="C3010" t="s">
        <v>61</v>
      </c>
      <c r="D3010" s="24">
        <v>45261</v>
      </c>
      <c r="E3010">
        <v>53</v>
      </c>
    </row>
    <row r="3011" spans="1:5" x14ac:dyDescent="0.35">
      <c r="A3011" s="6">
        <v>44651</v>
      </c>
      <c r="B3011" t="s">
        <v>44</v>
      </c>
      <c r="C3011" t="s">
        <v>61</v>
      </c>
      <c r="D3011" s="24">
        <v>44713</v>
      </c>
      <c r="E3011">
        <v>106.5</v>
      </c>
    </row>
    <row r="3012" spans="1:5" x14ac:dyDescent="0.35">
      <c r="A3012" s="6">
        <v>44651</v>
      </c>
      <c r="B3012" t="s">
        <v>44</v>
      </c>
      <c r="C3012" t="s">
        <v>61</v>
      </c>
      <c r="D3012" s="24">
        <v>44805</v>
      </c>
      <c r="E3012">
        <v>91.87</v>
      </c>
    </row>
    <row r="3013" spans="1:5" x14ac:dyDescent="0.35">
      <c r="A3013" s="6">
        <v>44651</v>
      </c>
      <c r="B3013" t="s">
        <v>44</v>
      </c>
      <c r="C3013" t="s">
        <v>61</v>
      </c>
      <c r="D3013" s="24">
        <v>44896</v>
      </c>
      <c r="E3013">
        <v>62.86</v>
      </c>
    </row>
    <row r="3014" spans="1:5" x14ac:dyDescent="0.35">
      <c r="A3014" s="6">
        <v>44651</v>
      </c>
      <c r="B3014" t="s">
        <v>44</v>
      </c>
      <c r="C3014" t="s">
        <v>61</v>
      </c>
      <c r="D3014" s="24">
        <v>44986</v>
      </c>
      <c r="E3014">
        <v>97.79</v>
      </c>
    </row>
    <row r="3015" spans="1:5" x14ac:dyDescent="0.35">
      <c r="A3015" s="6">
        <v>44651</v>
      </c>
      <c r="B3015" t="s">
        <v>44</v>
      </c>
      <c r="C3015" t="s">
        <v>61</v>
      </c>
      <c r="D3015" s="24">
        <v>45078</v>
      </c>
      <c r="E3015">
        <v>83.19</v>
      </c>
    </row>
    <row r="3016" spans="1:5" x14ac:dyDescent="0.35">
      <c r="A3016" s="6">
        <v>44651</v>
      </c>
      <c r="B3016" t="s">
        <v>44</v>
      </c>
      <c r="C3016" t="s">
        <v>61</v>
      </c>
      <c r="D3016" s="24">
        <v>45170</v>
      </c>
      <c r="E3016">
        <v>76.75</v>
      </c>
    </row>
    <row r="3017" spans="1:5" x14ac:dyDescent="0.35">
      <c r="A3017" s="6">
        <v>44651</v>
      </c>
      <c r="B3017" t="s">
        <v>44</v>
      </c>
      <c r="C3017" t="s">
        <v>61</v>
      </c>
      <c r="D3017" s="24">
        <v>45261</v>
      </c>
      <c r="E3017">
        <v>53</v>
      </c>
    </row>
    <row r="3018" spans="1:5" x14ac:dyDescent="0.35">
      <c r="A3018" s="6">
        <v>44652</v>
      </c>
      <c r="B3018" t="s">
        <v>44</v>
      </c>
      <c r="C3018" t="s">
        <v>61</v>
      </c>
      <c r="D3018" s="24">
        <v>44713</v>
      </c>
      <c r="E3018">
        <v>110</v>
      </c>
    </row>
    <row r="3019" spans="1:5" x14ac:dyDescent="0.35">
      <c r="A3019" s="6">
        <v>44652</v>
      </c>
      <c r="B3019" t="s">
        <v>44</v>
      </c>
      <c r="C3019" t="s">
        <v>61</v>
      </c>
      <c r="D3019" s="24">
        <v>44805</v>
      </c>
      <c r="E3019">
        <v>98.31</v>
      </c>
    </row>
    <row r="3020" spans="1:5" x14ac:dyDescent="0.35">
      <c r="A3020" s="6">
        <v>44652</v>
      </c>
      <c r="B3020" t="s">
        <v>44</v>
      </c>
      <c r="C3020" t="s">
        <v>61</v>
      </c>
      <c r="D3020" s="24">
        <v>44896</v>
      </c>
      <c r="E3020">
        <v>63.06</v>
      </c>
    </row>
    <row r="3021" spans="1:5" x14ac:dyDescent="0.35">
      <c r="A3021" s="6">
        <v>44652</v>
      </c>
      <c r="B3021" t="s">
        <v>44</v>
      </c>
      <c r="C3021" t="s">
        <v>61</v>
      </c>
      <c r="D3021" s="24">
        <v>44986</v>
      </c>
      <c r="E3021">
        <v>98.1</v>
      </c>
    </row>
    <row r="3022" spans="1:5" x14ac:dyDescent="0.35">
      <c r="A3022" s="6">
        <v>44652</v>
      </c>
      <c r="B3022" t="s">
        <v>44</v>
      </c>
      <c r="C3022" t="s">
        <v>61</v>
      </c>
      <c r="D3022" s="24">
        <v>45078</v>
      </c>
      <c r="E3022">
        <v>89.79</v>
      </c>
    </row>
    <row r="3023" spans="1:5" x14ac:dyDescent="0.35">
      <c r="A3023" s="6">
        <v>44652</v>
      </c>
      <c r="B3023" t="s">
        <v>44</v>
      </c>
      <c r="C3023" t="s">
        <v>61</v>
      </c>
      <c r="D3023" s="24">
        <v>45170</v>
      </c>
      <c r="E3023">
        <v>78.349999999999994</v>
      </c>
    </row>
    <row r="3024" spans="1:5" x14ac:dyDescent="0.35">
      <c r="A3024" s="6">
        <v>44652</v>
      </c>
      <c r="B3024" t="s">
        <v>44</v>
      </c>
      <c r="C3024" t="s">
        <v>61</v>
      </c>
      <c r="D3024" s="24">
        <v>45261</v>
      </c>
      <c r="E3024">
        <v>54.11</v>
      </c>
    </row>
    <row r="3025" spans="1:5" x14ac:dyDescent="0.35">
      <c r="A3025" s="6">
        <v>44655</v>
      </c>
      <c r="B3025" t="s">
        <v>44</v>
      </c>
      <c r="C3025" t="s">
        <v>61</v>
      </c>
      <c r="D3025" s="24">
        <v>44713</v>
      </c>
      <c r="E3025">
        <v>120</v>
      </c>
    </row>
    <row r="3026" spans="1:5" x14ac:dyDescent="0.35">
      <c r="A3026" s="6">
        <v>44655</v>
      </c>
      <c r="B3026" t="s">
        <v>44</v>
      </c>
      <c r="C3026" t="s">
        <v>61</v>
      </c>
      <c r="D3026" s="24">
        <v>44805</v>
      </c>
      <c r="E3026">
        <v>114.39</v>
      </c>
    </row>
    <row r="3027" spans="1:5" x14ac:dyDescent="0.35">
      <c r="A3027" s="6">
        <v>44655</v>
      </c>
      <c r="B3027" t="s">
        <v>44</v>
      </c>
      <c r="C3027" t="s">
        <v>61</v>
      </c>
      <c r="D3027" s="24">
        <v>44896</v>
      </c>
      <c r="E3027">
        <v>66.790000000000006</v>
      </c>
    </row>
    <row r="3028" spans="1:5" x14ac:dyDescent="0.35">
      <c r="A3028" s="6">
        <v>44655</v>
      </c>
      <c r="B3028" t="s">
        <v>44</v>
      </c>
      <c r="C3028" t="s">
        <v>61</v>
      </c>
      <c r="D3028" s="24">
        <v>44986</v>
      </c>
      <c r="E3028">
        <v>103.91</v>
      </c>
    </row>
    <row r="3029" spans="1:5" x14ac:dyDescent="0.35">
      <c r="A3029" s="6">
        <v>44655</v>
      </c>
      <c r="B3029" t="s">
        <v>44</v>
      </c>
      <c r="C3029" t="s">
        <v>61</v>
      </c>
      <c r="D3029" s="24">
        <v>45078</v>
      </c>
      <c r="E3029">
        <v>95.1</v>
      </c>
    </row>
    <row r="3030" spans="1:5" x14ac:dyDescent="0.35">
      <c r="A3030" s="6">
        <v>44655</v>
      </c>
      <c r="B3030" t="s">
        <v>44</v>
      </c>
      <c r="C3030" t="s">
        <v>61</v>
      </c>
      <c r="D3030" s="24">
        <v>45170</v>
      </c>
      <c r="E3030">
        <v>84</v>
      </c>
    </row>
    <row r="3031" spans="1:5" x14ac:dyDescent="0.35">
      <c r="A3031" s="6">
        <v>44655</v>
      </c>
      <c r="B3031" t="s">
        <v>44</v>
      </c>
      <c r="C3031" t="s">
        <v>61</v>
      </c>
      <c r="D3031" s="24">
        <v>45261</v>
      </c>
      <c r="E3031">
        <v>54.11</v>
      </c>
    </row>
    <row r="3032" spans="1:5" x14ac:dyDescent="0.35">
      <c r="A3032" s="6">
        <v>44656</v>
      </c>
      <c r="B3032" t="s">
        <v>44</v>
      </c>
      <c r="C3032" t="s">
        <v>61</v>
      </c>
      <c r="D3032" s="24">
        <v>44713</v>
      </c>
      <c r="E3032">
        <v>135</v>
      </c>
    </row>
    <row r="3033" spans="1:5" x14ac:dyDescent="0.35">
      <c r="A3033" s="6">
        <v>44656</v>
      </c>
      <c r="B3033" t="s">
        <v>44</v>
      </c>
      <c r="C3033" t="s">
        <v>61</v>
      </c>
      <c r="D3033" s="24">
        <v>44805</v>
      </c>
      <c r="E3033">
        <v>114.39</v>
      </c>
    </row>
    <row r="3034" spans="1:5" x14ac:dyDescent="0.35">
      <c r="A3034" s="6">
        <v>44656</v>
      </c>
      <c r="B3034" t="s">
        <v>44</v>
      </c>
      <c r="C3034" t="s">
        <v>61</v>
      </c>
      <c r="D3034" s="24">
        <v>44896</v>
      </c>
      <c r="E3034">
        <v>66.790000000000006</v>
      </c>
    </row>
    <row r="3035" spans="1:5" x14ac:dyDescent="0.35">
      <c r="A3035" s="6">
        <v>44656</v>
      </c>
      <c r="B3035" t="s">
        <v>44</v>
      </c>
      <c r="C3035" t="s">
        <v>61</v>
      </c>
      <c r="D3035" s="24">
        <v>44986</v>
      </c>
      <c r="E3035">
        <v>103.91</v>
      </c>
    </row>
    <row r="3036" spans="1:5" x14ac:dyDescent="0.35">
      <c r="A3036" s="6">
        <v>44656</v>
      </c>
      <c r="B3036" t="s">
        <v>44</v>
      </c>
      <c r="C3036" t="s">
        <v>61</v>
      </c>
      <c r="D3036" s="24">
        <v>45078</v>
      </c>
      <c r="E3036">
        <v>95.1</v>
      </c>
    </row>
    <row r="3037" spans="1:5" x14ac:dyDescent="0.35">
      <c r="A3037" s="6">
        <v>44656</v>
      </c>
      <c r="B3037" t="s">
        <v>44</v>
      </c>
      <c r="C3037" t="s">
        <v>61</v>
      </c>
      <c r="D3037" s="24">
        <v>45170</v>
      </c>
      <c r="E3037">
        <v>86</v>
      </c>
    </row>
    <row r="3038" spans="1:5" x14ac:dyDescent="0.35">
      <c r="A3038" s="6">
        <v>44656</v>
      </c>
      <c r="B3038" t="s">
        <v>44</v>
      </c>
      <c r="C3038" t="s">
        <v>61</v>
      </c>
      <c r="D3038" s="24">
        <v>45261</v>
      </c>
      <c r="E3038">
        <v>54.11</v>
      </c>
    </row>
    <row r="3039" spans="1:5" x14ac:dyDescent="0.35">
      <c r="A3039" s="6">
        <v>44657</v>
      </c>
      <c r="B3039" t="s">
        <v>44</v>
      </c>
      <c r="C3039" t="s">
        <v>61</v>
      </c>
      <c r="D3039" s="24">
        <v>44713</v>
      </c>
      <c r="E3039">
        <v>135</v>
      </c>
    </row>
    <row r="3040" spans="1:5" x14ac:dyDescent="0.35">
      <c r="A3040" s="6">
        <v>44657</v>
      </c>
      <c r="B3040" t="s">
        <v>44</v>
      </c>
      <c r="C3040" t="s">
        <v>61</v>
      </c>
      <c r="D3040" s="24">
        <v>44805</v>
      </c>
      <c r="E3040">
        <v>108</v>
      </c>
    </row>
    <row r="3041" spans="1:5" x14ac:dyDescent="0.35">
      <c r="A3041" s="6">
        <v>44657</v>
      </c>
      <c r="B3041" t="s">
        <v>44</v>
      </c>
      <c r="C3041" t="s">
        <v>61</v>
      </c>
      <c r="D3041" s="24">
        <v>44896</v>
      </c>
      <c r="E3041">
        <v>60</v>
      </c>
    </row>
    <row r="3042" spans="1:5" x14ac:dyDescent="0.35">
      <c r="A3042" s="6">
        <v>44657</v>
      </c>
      <c r="B3042" t="s">
        <v>44</v>
      </c>
      <c r="C3042" t="s">
        <v>61</v>
      </c>
      <c r="D3042" s="24">
        <v>44986</v>
      </c>
      <c r="E3042">
        <v>103.91</v>
      </c>
    </row>
    <row r="3043" spans="1:5" x14ac:dyDescent="0.35">
      <c r="A3043" s="6">
        <v>44657</v>
      </c>
      <c r="B3043" t="s">
        <v>44</v>
      </c>
      <c r="C3043" t="s">
        <v>61</v>
      </c>
      <c r="D3043" s="24">
        <v>45078</v>
      </c>
      <c r="E3043">
        <v>95.1</v>
      </c>
    </row>
    <row r="3044" spans="1:5" x14ac:dyDescent="0.35">
      <c r="A3044" s="6">
        <v>44657</v>
      </c>
      <c r="B3044" t="s">
        <v>44</v>
      </c>
      <c r="C3044" t="s">
        <v>61</v>
      </c>
      <c r="D3044" s="24">
        <v>45170</v>
      </c>
      <c r="E3044">
        <v>86</v>
      </c>
    </row>
    <row r="3045" spans="1:5" x14ac:dyDescent="0.35">
      <c r="A3045" s="6">
        <v>44657</v>
      </c>
      <c r="B3045" t="s">
        <v>44</v>
      </c>
      <c r="C3045" t="s">
        <v>61</v>
      </c>
      <c r="D3045" s="24">
        <v>45261</v>
      </c>
      <c r="E3045">
        <v>54.11</v>
      </c>
    </row>
    <row r="3046" spans="1:5" x14ac:dyDescent="0.35">
      <c r="A3046" s="6">
        <v>44658</v>
      </c>
      <c r="B3046" t="s">
        <v>44</v>
      </c>
      <c r="C3046" t="s">
        <v>61</v>
      </c>
      <c r="D3046" s="24">
        <v>44713</v>
      </c>
      <c r="E3046">
        <v>135</v>
      </c>
    </row>
    <row r="3047" spans="1:5" x14ac:dyDescent="0.35">
      <c r="A3047" s="6">
        <v>44658</v>
      </c>
      <c r="B3047" t="s">
        <v>44</v>
      </c>
      <c r="C3047" t="s">
        <v>61</v>
      </c>
      <c r="D3047" s="24">
        <v>44805</v>
      </c>
      <c r="E3047">
        <v>108</v>
      </c>
    </row>
    <row r="3048" spans="1:5" x14ac:dyDescent="0.35">
      <c r="A3048" s="6">
        <v>44658</v>
      </c>
      <c r="B3048" t="s">
        <v>44</v>
      </c>
      <c r="C3048" t="s">
        <v>61</v>
      </c>
      <c r="D3048" s="24">
        <v>44896</v>
      </c>
      <c r="E3048">
        <v>60</v>
      </c>
    </row>
    <row r="3049" spans="1:5" x14ac:dyDescent="0.35">
      <c r="A3049" s="6">
        <v>44658</v>
      </c>
      <c r="B3049" t="s">
        <v>44</v>
      </c>
      <c r="C3049" t="s">
        <v>61</v>
      </c>
      <c r="D3049" s="24">
        <v>44986</v>
      </c>
      <c r="E3049">
        <v>103.91</v>
      </c>
    </row>
    <row r="3050" spans="1:5" x14ac:dyDescent="0.35">
      <c r="A3050" s="6">
        <v>44658</v>
      </c>
      <c r="B3050" t="s">
        <v>44</v>
      </c>
      <c r="C3050" t="s">
        <v>61</v>
      </c>
      <c r="D3050" s="24">
        <v>45078</v>
      </c>
      <c r="E3050">
        <v>95.1</v>
      </c>
    </row>
    <row r="3051" spans="1:5" x14ac:dyDescent="0.35">
      <c r="A3051" s="6">
        <v>44658</v>
      </c>
      <c r="B3051" t="s">
        <v>44</v>
      </c>
      <c r="C3051" t="s">
        <v>61</v>
      </c>
      <c r="D3051" s="24">
        <v>45170</v>
      </c>
      <c r="E3051">
        <v>86</v>
      </c>
    </row>
    <row r="3052" spans="1:5" x14ac:dyDescent="0.35">
      <c r="A3052" s="6">
        <v>44658</v>
      </c>
      <c r="B3052" t="s">
        <v>44</v>
      </c>
      <c r="C3052" t="s">
        <v>61</v>
      </c>
      <c r="D3052" s="24">
        <v>45261</v>
      </c>
      <c r="E3052">
        <v>54.11</v>
      </c>
    </row>
    <row r="3053" spans="1:5" x14ac:dyDescent="0.35">
      <c r="A3053" s="6">
        <v>44659</v>
      </c>
      <c r="B3053" t="s">
        <v>44</v>
      </c>
      <c r="C3053" t="s">
        <v>61</v>
      </c>
      <c r="D3053" s="24">
        <v>44713</v>
      </c>
      <c r="E3053">
        <v>135</v>
      </c>
    </row>
    <row r="3054" spans="1:5" x14ac:dyDescent="0.35">
      <c r="A3054" s="6">
        <v>44659</v>
      </c>
      <c r="B3054" t="s">
        <v>44</v>
      </c>
      <c r="C3054" t="s">
        <v>61</v>
      </c>
      <c r="D3054" s="24">
        <v>44805</v>
      </c>
      <c r="E3054">
        <v>107</v>
      </c>
    </row>
    <row r="3055" spans="1:5" x14ac:dyDescent="0.35">
      <c r="A3055" s="6">
        <v>44659</v>
      </c>
      <c r="B3055" t="s">
        <v>44</v>
      </c>
      <c r="C3055" t="s">
        <v>61</v>
      </c>
      <c r="D3055" s="24">
        <v>44896</v>
      </c>
      <c r="E3055">
        <v>60</v>
      </c>
    </row>
    <row r="3056" spans="1:5" x14ac:dyDescent="0.35">
      <c r="A3056" s="6">
        <v>44659</v>
      </c>
      <c r="B3056" t="s">
        <v>44</v>
      </c>
      <c r="C3056" t="s">
        <v>61</v>
      </c>
      <c r="D3056" s="24">
        <v>44986</v>
      </c>
      <c r="E3056">
        <v>103.91</v>
      </c>
    </row>
    <row r="3057" spans="1:5" x14ac:dyDescent="0.35">
      <c r="A3057" s="6">
        <v>44659</v>
      </c>
      <c r="B3057" t="s">
        <v>44</v>
      </c>
      <c r="C3057" t="s">
        <v>61</v>
      </c>
      <c r="D3057" s="24">
        <v>45078</v>
      </c>
      <c r="E3057">
        <v>94</v>
      </c>
    </row>
    <row r="3058" spans="1:5" x14ac:dyDescent="0.35">
      <c r="A3058" s="6">
        <v>44659</v>
      </c>
      <c r="B3058" t="s">
        <v>44</v>
      </c>
      <c r="C3058" t="s">
        <v>61</v>
      </c>
      <c r="D3058" s="24">
        <v>45170</v>
      </c>
      <c r="E3058">
        <v>86</v>
      </c>
    </row>
    <row r="3059" spans="1:5" x14ac:dyDescent="0.35">
      <c r="A3059" s="6">
        <v>44659</v>
      </c>
      <c r="B3059" t="s">
        <v>44</v>
      </c>
      <c r="C3059" t="s">
        <v>61</v>
      </c>
      <c r="D3059" s="24">
        <v>45261</v>
      </c>
      <c r="E3059">
        <v>54.11</v>
      </c>
    </row>
    <row r="3060" spans="1:5" x14ac:dyDescent="0.35">
      <c r="A3060" s="6">
        <v>44662</v>
      </c>
      <c r="B3060" t="s">
        <v>44</v>
      </c>
      <c r="C3060" t="s">
        <v>61</v>
      </c>
      <c r="D3060" s="24">
        <v>44713</v>
      </c>
      <c r="E3060">
        <v>135</v>
      </c>
    </row>
    <row r="3061" spans="1:5" x14ac:dyDescent="0.35">
      <c r="A3061" s="6">
        <v>44662</v>
      </c>
      <c r="B3061" t="s">
        <v>44</v>
      </c>
      <c r="C3061" t="s">
        <v>61</v>
      </c>
      <c r="D3061" s="24">
        <v>44805</v>
      </c>
      <c r="E3061">
        <v>104</v>
      </c>
    </row>
    <row r="3062" spans="1:5" x14ac:dyDescent="0.35">
      <c r="A3062" s="6">
        <v>44662</v>
      </c>
      <c r="B3062" t="s">
        <v>44</v>
      </c>
      <c r="C3062" t="s">
        <v>61</v>
      </c>
      <c r="D3062" s="24">
        <v>44896</v>
      </c>
      <c r="E3062">
        <v>60</v>
      </c>
    </row>
    <row r="3063" spans="1:5" x14ac:dyDescent="0.35">
      <c r="A3063" s="6">
        <v>44662</v>
      </c>
      <c r="B3063" t="s">
        <v>44</v>
      </c>
      <c r="C3063" t="s">
        <v>61</v>
      </c>
      <c r="D3063" s="24">
        <v>44986</v>
      </c>
      <c r="E3063">
        <v>102.2</v>
      </c>
    </row>
    <row r="3064" spans="1:5" x14ac:dyDescent="0.35">
      <c r="A3064" s="6">
        <v>44662</v>
      </c>
      <c r="B3064" t="s">
        <v>44</v>
      </c>
      <c r="C3064" t="s">
        <v>61</v>
      </c>
      <c r="D3064" s="24">
        <v>45078</v>
      </c>
      <c r="E3064">
        <v>88.52</v>
      </c>
    </row>
    <row r="3065" spans="1:5" x14ac:dyDescent="0.35">
      <c r="A3065" s="6">
        <v>44662</v>
      </c>
      <c r="B3065" t="s">
        <v>44</v>
      </c>
      <c r="C3065" t="s">
        <v>61</v>
      </c>
      <c r="D3065" s="24">
        <v>45170</v>
      </c>
      <c r="E3065">
        <v>84.58</v>
      </c>
    </row>
    <row r="3066" spans="1:5" x14ac:dyDescent="0.35">
      <c r="A3066" s="6">
        <v>44662</v>
      </c>
      <c r="B3066" t="s">
        <v>44</v>
      </c>
      <c r="C3066" t="s">
        <v>61</v>
      </c>
      <c r="D3066" s="24">
        <v>45261</v>
      </c>
      <c r="E3066">
        <v>53.22</v>
      </c>
    </row>
    <row r="3067" spans="1:5" x14ac:dyDescent="0.35">
      <c r="A3067" s="6">
        <v>44663</v>
      </c>
      <c r="B3067" t="s">
        <v>44</v>
      </c>
      <c r="C3067" t="s">
        <v>61</v>
      </c>
      <c r="D3067" s="24">
        <v>44713</v>
      </c>
      <c r="E3067">
        <v>135</v>
      </c>
    </row>
    <row r="3068" spans="1:5" x14ac:dyDescent="0.35">
      <c r="A3068" s="6">
        <v>44663</v>
      </c>
      <c r="B3068" t="s">
        <v>44</v>
      </c>
      <c r="C3068" t="s">
        <v>61</v>
      </c>
      <c r="D3068" s="24">
        <v>44805</v>
      </c>
      <c r="E3068">
        <v>102</v>
      </c>
    </row>
    <row r="3069" spans="1:5" x14ac:dyDescent="0.35">
      <c r="A3069" s="6">
        <v>44663</v>
      </c>
      <c r="B3069" t="s">
        <v>44</v>
      </c>
      <c r="C3069" t="s">
        <v>61</v>
      </c>
      <c r="D3069" s="24">
        <v>44896</v>
      </c>
      <c r="E3069">
        <v>60</v>
      </c>
    </row>
    <row r="3070" spans="1:5" x14ac:dyDescent="0.35">
      <c r="A3070" s="6">
        <v>44663</v>
      </c>
      <c r="B3070" t="s">
        <v>44</v>
      </c>
      <c r="C3070" t="s">
        <v>61</v>
      </c>
      <c r="D3070" s="24">
        <v>44986</v>
      </c>
      <c r="E3070">
        <v>97.31</v>
      </c>
    </row>
    <row r="3071" spans="1:5" x14ac:dyDescent="0.35">
      <c r="A3071" s="6">
        <v>44663</v>
      </c>
      <c r="B3071" t="s">
        <v>44</v>
      </c>
      <c r="C3071" t="s">
        <v>61</v>
      </c>
      <c r="D3071" s="24">
        <v>45078</v>
      </c>
      <c r="E3071">
        <v>84.28</v>
      </c>
    </row>
    <row r="3072" spans="1:5" x14ac:dyDescent="0.35">
      <c r="A3072" s="6">
        <v>44663</v>
      </c>
      <c r="B3072" t="s">
        <v>44</v>
      </c>
      <c r="C3072" t="s">
        <v>61</v>
      </c>
      <c r="D3072" s="24">
        <v>45170</v>
      </c>
      <c r="E3072">
        <v>80.22</v>
      </c>
    </row>
    <row r="3073" spans="1:5" x14ac:dyDescent="0.35">
      <c r="A3073" s="6">
        <v>44663</v>
      </c>
      <c r="B3073" t="s">
        <v>44</v>
      </c>
      <c r="C3073" t="s">
        <v>61</v>
      </c>
      <c r="D3073" s="24">
        <v>45261</v>
      </c>
      <c r="E3073">
        <v>50.67</v>
      </c>
    </row>
    <row r="3074" spans="1:5" x14ac:dyDescent="0.35">
      <c r="A3074" s="6">
        <v>44664</v>
      </c>
      <c r="B3074" t="s">
        <v>44</v>
      </c>
      <c r="C3074" t="s">
        <v>61</v>
      </c>
      <c r="D3074" s="24">
        <v>44713</v>
      </c>
      <c r="E3074">
        <v>135</v>
      </c>
    </row>
    <row r="3075" spans="1:5" x14ac:dyDescent="0.35">
      <c r="A3075" s="6">
        <v>44664</v>
      </c>
      <c r="B3075" t="s">
        <v>44</v>
      </c>
      <c r="C3075" t="s">
        <v>61</v>
      </c>
      <c r="D3075" s="24">
        <v>44805</v>
      </c>
      <c r="E3075">
        <v>102</v>
      </c>
    </row>
    <row r="3076" spans="1:5" x14ac:dyDescent="0.35">
      <c r="A3076" s="6">
        <v>44664</v>
      </c>
      <c r="B3076" t="s">
        <v>44</v>
      </c>
      <c r="C3076" t="s">
        <v>61</v>
      </c>
      <c r="D3076" s="24">
        <v>44896</v>
      </c>
      <c r="E3076">
        <v>60</v>
      </c>
    </row>
    <row r="3077" spans="1:5" x14ac:dyDescent="0.35">
      <c r="A3077" s="6">
        <v>44664</v>
      </c>
      <c r="B3077" t="s">
        <v>44</v>
      </c>
      <c r="C3077" t="s">
        <v>61</v>
      </c>
      <c r="D3077" s="24">
        <v>44986</v>
      </c>
      <c r="E3077">
        <v>97.31</v>
      </c>
    </row>
    <row r="3078" spans="1:5" x14ac:dyDescent="0.35">
      <c r="A3078" s="6">
        <v>44664</v>
      </c>
      <c r="B3078" t="s">
        <v>44</v>
      </c>
      <c r="C3078" t="s">
        <v>61</v>
      </c>
      <c r="D3078" s="24">
        <v>45078</v>
      </c>
      <c r="E3078">
        <v>84.28</v>
      </c>
    </row>
    <row r="3079" spans="1:5" x14ac:dyDescent="0.35">
      <c r="A3079" s="6">
        <v>44664</v>
      </c>
      <c r="B3079" t="s">
        <v>44</v>
      </c>
      <c r="C3079" t="s">
        <v>61</v>
      </c>
      <c r="D3079" s="24">
        <v>45170</v>
      </c>
      <c r="E3079">
        <v>80.22</v>
      </c>
    </row>
    <row r="3080" spans="1:5" x14ac:dyDescent="0.35">
      <c r="A3080" s="6">
        <v>44664</v>
      </c>
      <c r="B3080" t="s">
        <v>44</v>
      </c>
      <c r="C3080" t="s">
        <v>61</v>
      </c>
      <c r="D3080" s="24">
        <v>45261</v>
      </c>
      <c r="E3080">
        <v>50.67</v>
      </c>
    </row>
    <row r="3081" spans="1:5" x14ac:dyDescent="0.35">
      <c r="A3081" s="6">
        <v>44665</v>
      </c>
      <c r="B3081" t="s">
        <v>44</v>
      </c>
      <c r="C3081" t="s">
        <v>61</v>
      </c>
      <c r="D3081" s="24">
        <v>44713</v>
      </c>
      <c r="E3081">
        <v>150</v>
      </c>
    </row>
    <row r="3082" spans="1:5" x14ac:dyDescent="0.35">
      <c r="A3082" s="6">
        <v>44665</v>
      </c>
      <c r="B3082" t="s">
        <v>44</v>
      </c>
      <c r="C3082" t="s">
        <v>61</v>
      </c>
      <c r="D3082" s="24">
        <v>44805</v>
      </c>
      <c r="E3082">
        <v>102</v>
      </c>
    </row>
    <row r="3083" spans="1:5" x14ac:dyDescent="0.35">
      <c r="A3083" s="6">
        <v>44665</v>
      </c>
      <c r="B3083" t="s">
        <v>44</v>
      </c>
      <c r="C3083" t="s">
        <v>61</v>
      </c>
      <c r="D3083" s="24">
        <v>44896</v>
      </c>
      <c r="E3083">
        <v>60</v>
      </c>
    </row>
    <row r="3084" spans="1:5" x14ac:dyDescent="0.35">
      <c r="A3084" s="6">
        <v>44665</v>
      </c>
      <c r="B3084" t="s">
        <v>44</v>
      </c>
      <c r="C3084" t="s">
        <v>61</v>
      </c>
      <c r="D3084" s="24">
        <v>44986</v>
      </c>
      <c r="E3084">
        <v>99</v>
      </c>
    </row>
    <row r="3085" spans="1:5" x14ac:dyDescent="0.35">
      <c r="A3085" s="6">
        <v>44665</v>
      </c>
      <c r="B3085" t="s">
        <v>44</v>
      </c>
      <c r="C3085" t="s">
        <v>61</v>
      </c>
      <c r="D3085" s="24">
        <v>45078</v>
      </c>
      <c r="E3085">
        <v>85</v>
      </c>
    </row>
    <row r="3086" spans="1:5" x14ac:dyDescent="0.35">
      <c r="A3086" s="6">
        <v>44665</v>
      </c>
      <c r="B3086" t="s">
        <v>44</v>
      </c>
      <c r="C3086" t="s">
        <v>61</v>
      </c>
      <c r="D3086" s="24">
        <v>45170</v>
      </c>
      <c r="E3086">
        <v>80.22</v>
      </c>
    </row>
    <row r="3087" spans="1:5" x14ac:dyDescent="0.35">
      <c r="A3087" s="6">
        <v>44665</v>
      </c>
      <c r="B3087" t="s">
        <v>44</v>
      </c>
      <c r="C3087" t="s">
        <v>61</v>
      </c>
      <c r="D3087" s="24">
        <v>45261</v>
      </c>
      <c r="E3087">
        <v>50.67</v>
      </c>
    </row>
    <row r="3088" spans="1:5" x14ac:dyDescent="0.35">
      <c r="A3088" s="6">
        <v>44670</v>
      </c>
      <c r="B3088" t="s">
        <v>44</v>
      </c>
      <c r="C3088" t="s">
        <v>61</v>
      </c>
      <c r="D3088" s="24">
        <v>44713</v>
      </c>
      <c r="E3088">
        <v>150</v>
      </c>
    </row>
    <row r="3089" spans="1:5" x14ac:dyDescent="0.35">
      <c r="A3089" s="6">
        <v>44670</v>
      </c>
      <c r="B3089" t="s">
        <v>44</v>
      </c>
      <c r="C3089" t="s">
        <v>61</v>
      </c>
      <c r="D3089" s="24">
        <v>44805</v>
      </c>
      <c r="E3089">
        <v>112.5</v>
      </c>
    </row>
    <row r="3090" spans="1:5" x14ac:dyDescent="0.35">
      <c r="A3090" s="6">
        <v>44670</v>
      </c>
      <c r="B3090" t="s">
        <v>44</v>
      </c>
      <c r="C3090" t="s">
        <v>61</v>
      </c>
      <c r="D3090" s="24">
        <v>44896</v>
      </c>
      <c r="E3090">
        <v>60</v>
      </c>
    </row>
    <row r="3091" spans="1:5" x14ac:dyDescent="0.35">
      <c r="A3091" s="6">
        <v>44670</v>
      </c>
      <c r="B3091" t="s">
        <v>44</v>
      </c>
      <c r="C3091" t="s">
        <v>61</v>
      </c>
      <c r="D3091" s="24">
        <v>44986</v>
      </c>
      <c r="E3091">
        <v>99</v>
      </c>
    </row>
    <row r="3092" spans="1:5" x14ac:dyDescent="0.35">
      <c r="A3092" s="6">
        <v>44670</v>
      </c>
      <c r="B3092" t="s">
        <v>44</v>
      </c>
      <c r="C3092" t="s">
        <v>61</v>
      </c>
      <c r="D3092" s="24">
        <v>45078</v>
      </c>
      <c r="E3092">
        <v>85</v>
      </c>
    </row>
    <row r="3093" spans="1:5" x14ac:dyDescent="0.35">
      <c r="A3093" s="6">
        <v>44670</v>
      </c>
      <c r="B3093" t="s">
        <v>44</v>
      </c>
      <c r="C3093" t="s">
        <v>61</v>
      </c>
      <c r="D3093" s="24">
        <v>45170</v>
      </c>
      <c r="E3093">
        <v>81.260000000000005</v>
      </c>
    </row>
    <row r="3094" spans="1:5" x14ac:dyDescent="0.35">
      <c r="A3094" s="6">
        <v>44670</v>
      </c>
      <c r="B3094" t="s">
        <v>44</v>
      </c>
      <c r="C3094" t="s">
        <v>61</v>
      </c>
      <c r="D3094" s="24">
        <v>45261</v>
      </c>
      <c r="E3094">
        <v>51.33</v>
      </c>
    </row>
    <row r="3095" spans="1:5" x14ac:dyDescent="0.35">
      <c r="A3095" s="6">
        <v>44671</v>
      </c>
      <c r="B3095" t="s">
        <v>44</v>
      </c>
      <c r="C3095" t="s">
        <v>61</v>
      </c>
      <c r="D3095" s="24">
        <v>44713</v>
      </c>
      <c r="E3095">
        <v>150</v>
      </c>
    </row>
    <row r="3096" spans="1:5" x14ac:dyDescent="0.35">
      <c r="A3096" s="6">
        <v>44671</v>
      </c>
      <c r="B3096" t="s">
        <v>44</v>
      </c>
      <c r="C3096" t="s">
        <v>61</v>
      </c>
      <c r="D3096" s="24">
        <v>44805</v>
      </c>
      <c r="E3096">
        <v>115</v>
      </c>
    </row>
    <row r="3097" spans="1:5" x14ac:dyDescent="0.35">
      <c r="A3097" s="6">
        <v>44671</v>
      </c>
      <c r="B3097" t="s">
        <v>44</v>
      </c>
      <c r="C3097" t="s">
        <v>61</v>
      </c>
      <c r="D3097" s="24">
        <v>44896</v>
      </c>
      <c r="E3097">
        <v>61</v>
      </c>
    </row>
    <row r="3098" spans="1:5" x14ac:dyDescent="0.35">
      <c r="A3098" s="6">
        <v>44671</v>
      </c>
      <c r="B3098" t="s">
        <v>44</v>
      </c>
      <c r="C3098" t="s">
        <v>61</v>
      </c>
      <c r="D3098" s="24">
        <v>44986</v>
      </c>
      <c r="E3098">
        <v>99</v>
      </c>
    </row>
    <row r="3099" spans="1:5" x14ac:dyDescent="0.35">
      <c r="A3099" s="6">
        <v>44671</v>
      </c>
      <c r="B3099" t="s">
        <v>44</v>
      </c>
      <c r="C3099" t="s">
        <v>61</v>
      </c>
      <c r="D3099" s="24">
        <v>45078</v>
      </c>
      <c r="E3099">
        <v>85</v>
      </c>
    </row>
    <row r="3100" spans="1:5" x14ac:dyDescent="0.35">
      <c r="A3100" s="6">
        <v>44671</v>
      </c>
      <c r="B3100" t="s">
        <v>44</v>
      </c>
      <c r="C3100" t="s">
        <v>61</v>
      </c>
      <c r="D3100" s="24">
        <v>45170</v>
      </c>
      <c r="E3100">
        <v>81.790000000000006</v>
      </c>
    </row>
    <row r="3101" spans="1:5" x14ac:dyDescent="0.35">
      <c r="A3101" s="6">
        <v>44671</v>
      </c>
      <c r="B3101" t="s">
        <v>44</v>
      </c>
      <c r="C3101" t="s">
        <v>61</v>
      </c>
      <c r="D3101" s="24">
        <v>45261</v>
      </c>
      <c r="E3101">
        <v>51.66</v>
      </c>
    </row>
    <row r="3102" spans="1:5" x14ac:dyDescent="0.35">
      <c r="A3102" s="6">
        <v>44672</v>
      </c>
      <c r="B3102" t="s">
        <v>44</v>
      </c>
      <c r="C3102" t="s">
        <v>61</v>
      </c>
      <c r="D3102" s="24">
        <v>44713</v>
      </c>
      <c r="E3102">
        <v>151.5</v>
      </c>
    </row>
    <row r="3103" spans="1:5" x14ac:dyDescent="0.35">
      <c r="A3103" s="6">
        <v>44672</v>
      </c>
      <c r="B3103" t="s">
        <v>44</v>
      </c>
      <c r="C3103" t="s">
        <v>61</v>
      </c>
      <c r="D3103" s="24">
        <v>44805</v>
      </c>
      <c r="E3103">
        <v>117.18</v>
      </c>
    </row>
    <row r="3104" spans="1:5" x14ac:dyDescent="0.35">
      <c r="A3104" s="6">
        <v>44672</v>
      </c>
      <c r="B3104" t="s">
        <v>44</v>
      </c>
      <c r="C3104" t="s">
        <v>61</v>
      </c>
      <c r="D3104" s="24">
        <v>44896</v>
      </c>
      <c r="E3104">
        <v>61.49</v>
      </c>
    </row>
    <row r="3105" spans="1:5" x14ac:dyDescent="0.35">
      <c r="A3105" s="6">
        <v>44672</v>
      </c>
      <c r="B3105" t="s">
        <v>44</v>
      </c>
      <c r="C3105" t="s">
        <v>61</v>
      </c>
      <c r="D3105" s="24">
        <v>44986</v>
      </c>
      <c r="E3105">
        <v>99.79</v>
      </c>
    </row>
    <row r="3106" spans="1:5" x14ac:dyDescent="0.35">
      <c r="A3106" s="6">
        <v>44672</v>
      </c>
      <c r="B3106" t="s">
        <v>44</v>
      </c>
      <c r="C3106" t="s">
        <v>61</v>
      </c>
      <c r="D3106" s="24">
        <v>45078</v>
      </c>
      <c r="E3106">
        <v>85.68</v>
      </c>
    </row>
    <row r="3107" spans="1:5" x14ac:dyDescent="0.35">
      <c r="A3107" s="6">
        <v>44672</v>
      </c>
      <c r="B3107" t="s">
        <v>44</v>
      </c>
      <c r="C3107" t="s">
        <v>61</v>
      </c>
      <c r="D3107" s="24">
        <v>45170</v>
      </c>
      <c r="E3107">
        <v>82.06</v>
      </c>
    </row>
    <row r="3108" spans="1:5" x14ac:dyDescent="0.35">
      <c r="A3108" s="6">
        <v>44672</v>
      </c>
      <c r="B3108" t="s">
        <v>44</v>
      </c>
      <c r="C3108" t="s">
        <v>61</v>
      </c>
      <c r="D3108" s="24">
        <v>45261</v>
      </c>
      <c r="E3108">
        <v>51.83</v>
      </c>
    </row>
    <row r="3109" spans="1:5" x14ac:dyDescent="0.35">
      <c r="A3109" s="6">
        <v>44673</v>
      </c>
      <c r="B3109" t="s">
        <v>44</v>
      </c>
      <c r="C3109" t="s">
        <v>61</v>
      </c>
      <c r="D3109" s="24">
        <v>44713</v>
      </c>
      <c r="E3109">
        <v>154</v>
      </c>
    </row>
    <row r="3110" spans="1:5" x14ac:dyDescent="0.35">
      <c r="A3110" s="6">
        <v>44673</v>
      </c>
      <c r="B3110" t="s">
        <v>44</v>
      </c>
      <c r="C3110" t="s">
        <v>61</v>
      </c>
      <c r="D3110" s="24">
        <v>44805</v>
      </c>
      <c r="E3110">
        <v>120.5</v>
      </c>
    </row>
    <row r="3111" spans="1:5" x14ac:dyDescent="0.35">
      <c r="A3111" s="6">
        <v>44673</v>
      </c>
      <c r="B3111" t="s">
        <v>44</v>
      </c>
      <c r="C3111" t="s">
        <v>61</v>
      </c>
      <c r="D3111" s="24">
        <v>44896</v>
      </c>
      <c r="E3111">
        <v>60.81</v>
      </c>
    </row>
    <row r="3112" spans="1:5" x14ac:dyDescent="0.35">
      <c r="A3112" s="6">
        <v>44673</v>
      </c>
      <c r="B3112" t="s">
        <v>44</v>
      </c>
      <c r="C3112" t="s">
        <v>61</v>
      </c>
      <c r="D3112" s="24">
        <v>44986</v>
      </c>
      <c r="E3112">
        <v>98.69</v>
      </c>
    </row>
    <row r="3113" spans="1:5" x14ac:dyDescent="0.35">
      <c r="A3113" s="6">
        <v>44673</v>
      </c>
      <c r="B3113" t="s">
        <v>44</v>
      </c>
      <c r="C3113" t="s">
        <v>61</v>
      </c>
      <c r="D3113" s="24">
        <v>45078</v>
      </c>
      <c r="E3113">
        <v>84.74</v>
      </c>
    </row>
    <row r="3114" spans="1:5" x14ac:dyDescent="0.35">
      <c r="A3114" s="6">
        <v>44673</v>
      </c>
      <c r="B3114" t="s">
        <v>44</v>
      </c>
      <c r="C3114" t="s">
        <v>61</v>
      </c>
      <c r="D3114" s="24">
        <v>45170</v>
      </c>
      <c r="E3114">
        <v>82.06</v>
      </c>
    </row>
    <row r="3115" spans="1:5" x14ac:dyDescent="0.35">
      <c r="A3115" s="6">
        <v>44673</v>
      </c>
      <c r="B3115" t="s">
        <v>44</v>
      </c>
      <c r="C3115" t="s">
        <v>61</v>
      </c>
      <c r="D3115" s="24">
        <v>45261</v>
      </c>
      <c r="E3115">
        <v>52</v>
      </c>
    </row>
    <row r="3116" spans="1:5" x14ac:dyDescent="0.35">
      <c r="A3116" s="6">
        <v>44676</v>
      </c>
      <c r="B3116" t="s">
        <v>44</v>
      </c>
      <c r="C3116" t="s">
        <v>61</v>
      </c>
      <c r="D3116" s="24">
        <v>44713</v>
      </c>
      <c r="E3116">
        <v>154</v>
      </c>
    </row>
    <row r="3117" spans="1:5" x14ac:dyDescent="0.35">
      <c r="A3117" s="6">
        <v>44676</v>
      </c>
      <c r="B3117" t="s">
        <v>44</v>
      </c>
      <c r="C3117" t="s">
        <v>61</v>
      </c>
      <c r="D3117" s="24">
        <v>44805</v>
      </c>
      <c r="E3117">
        <v>120.5</v>
      </c>
    </row>
    <row r="3118" spans="1:5" x14ac:dyDescent="0.35">
      <c r="A3118" s="6">
        <v>44676</v>
      </c>
      <c r="B3118" t="s">
        <v>44</v>
      </c>
      <c r="C3118" t="s">
        <v>61</v>
      </c>
      <c r="D3118" s="24">
        <v>44896</v>
      </c>
      <c r="E3118">
        <v>60.81</v>
      </c>
    </row>
    <row r="3119" spans="1:5" x14ac:dyDescent="0.35">
      <c r="A3119" s="6">
        <v>44676</v>
      </c>
      <c r="B3119" t="s">
        <v>44</v>
      </c>
      <c r="C3119" t="s">
        <v>61</v>
      </c>
      <c r="D3119" s="24">
        <v>44986</v>
      </c>
      <c r="E3119">
        <v>98.69</v>
      </c>
    </row>
    <row r="3120" spans="1:5" x14ac:dyDescent="0.35">
      <c r="A3120" s="6">
        <v>44676</v>
      </c>
      <c r="B3120" t="s">
        <v>44</v>
      </c>
      <c r="C3120" t="s">
        <v>61</v>
      </c>
      <c r="D3120" s="24">
        <v>45078</v>
      </c>
      <c r="E3120">
        <v>84.74</v>
      </c>
    </row>
    <row r="3121" spans="1:5" x14ac:dyDescent="0.35">
      <c r="A3121" s="6">
        <v>44676</v>
      </c>
      <c r="B3121" t="s">
        <v>44</v>
      </c>
      <c r="C3121" t="s">
        <v>61</v>
      </c>
      <c r="D3121" s="24">
        <v>45170</v>
      </c>
      <c r="E3121">
        <v>82.06</v>
      </c>
    </row>
    <row r="3122" spans="1:5" x14ac:dyDescent="0.35">
      <c r="A3122" s="6">
        <v>44676</v>
      </c>
      <c r="B3122" t="s">
        <v>44</v>
      </c>
      <c r="C3122" t="s">
        <v>61</v>
      </c>
      <c r="D3122" s="24">
        <v>45261</v>
      </c>
      <c r="E3122">
        <v>52</v>
      </c>
    </row>
    <row r="3123" spans="1:5" x14ac:dyDescent="0.35">
      <c r="A3123" s="6">
        <v>44677</v>
      </c>
      <c r="B3123" t="s">
        <v>44</v>
      </c>
      <c r="C3123" t="s">
        <v>61</v>
      </c>
      <c r="D3123" s="24">
        <v>44713</v>
      </c>
      <c r="E3123">
        <v>154</v>
      </c>
    </row>
    <row r="3124" spans="1:5" x14ac:dyDescent="0.35">
      <c r="A3124" s="6">
        <v>44677</v>
      </c>
      <c r="B3124" t="s">
        <v>44</v>
      </c>
      <c r="C3124" t="s">
        <v>61</v>
      </c>
      <c r="D3124" s="24">
        <v>44805</v>
      </c>
      <c r="E3124">
        <v>122.5</v>
      </c>
    </row>
    <row r="3125" spans="1:5" x14ac:dyDescent="0.35">
      <c r="A3125" s="6">
        <v>44677</v>
      </c>
      <c r="B3125" t="s">
        <v>44</v>
      </c>
      <c r="C3125" t="s">
        <v>61</v>
      </c>
      <c r="D3125" s="24">
        <v>44896</v>
      </c>
      <c r="E3125">
        <v>62.5</v>
      </c>
    </row>
    <row r="3126" spans="1:5" x14ac:dyDescent="0.35">
      <c r="A3126" s="6">
        <v>44677</v>
      </c>
      <c r="B3126" t="s">
        <v>44</v>
      </c>
      <c r="C3126" t="s">
        <v>61</v>
      </c>
      <c r="D3126" s="24">
        <v>44986</v>
      </c>
      <c r="E3126">
        <v>97.31</v>
      </c>
    </row>
    <row r="3127" spans="1:5" x14ac:dyDescent="0.35">
      <c r="A3127" s="6">
        <v>44677</v>
      </c>
      <c r="B3127" t="s">
        <v>44</v>
      </c>
      <c r="C3127" t="s">
        <v>61</v>
      </c>
      <c r="D3127" s="24">
        <v>45078</v>
      </c>
      <c r="E3127">
        <v>85.73</v>
      </c>
    </row>
    <row r="3128" spans="1:5" x14ac:dyDescent="0.35">
      <c r="A3128" s="6">
        <v>44677</v>
      </c>
      <c r="B3128" t="s">
        <v>44</v>
      </c>
      <c r="C3128" t="s">
        <v>61</v>
      </c>
      <c r="D3128" s="24">
        <v>45170</v>
      </c>
      <c r="E3128">
        <v>85.65</v>
      </c>
    </row>
    <row r="3129" spans="1:5" x14ac:dyDescent="0.35">
      <c r="A3129" s="6">
        <v>44677</v>
      </c>
      <c r="B3129" t="s">
        <v>44</v>
      </c>
      <c r="C3129" t="s">
        <v>61</v>
      </c>
      <c r="D3129" s="24">
        <v>45261</v>
      </c>
      <c r="E3129">
        <v>52.72</v>
      </c>
    </row>
    <row r="3130" spans="1:5" x14ac:dyDescent="0.35">
      <c r="A3130" s="6">
        <v>44678</v>
      </c>
      <c r="B3130" t="s">
        <v>44</v>
      </c>
      <c r="C3130" t="s">
        <v>61</v>
      </c>
      <c r="D3130" s="24">
        <v>44713</v>
      </c>
      <c r="E3130">
        <v>156</v>
      </c>
    </row>
    <row r="3131" spans="1:5" x14ac:dyDescent="0.35">
      <c r="A3131" s="6">
        <v>44678</v>
      </c>
      <c r="B3131" t="s">
        <v>44</v>
      </c>
      <c r="C3131" t="s">
        <v>61</v>
      </c>
      <c r="D3131" s="24">
        <v>44805</v>
      </c>
      <c r="E3131">
        <v>128.5</v>
      </c>
    </row>
    <row r="3132" spans="1:5" x14ac:dyDescent="0.35">
      <c r="A3132" s="6">
        <v>44678</v>
      </c>
      <c r="B3132" t="s">
        <v>44</v>
      </c>
      <c r="C3132" t="s">
        <v>61</v>
      </c>
      <c r="D3132" s="24">
        <v>44896</v>
      </c>
      <c r="E3132">
        <v>70</v>
      </c>
    </row>
    <row r="3133" spans="1:5" x14ac:dyDescent="0.35">
      <c r="A3133" s="6">
        <v>44678</v>
      </c>
      <c r="B3133" t="s">
        <v>44</v>
      </c>
      <c r="C3133" t="s">
        <v>61</v>
      </c>
      <c r="D3133" s="24">
        <v>44986</v>
      </c>
      <c r="E3133">
        <v>98.53</v>
      </c>
    </row>
    <row r="3134" spans="1:5" x14ac:dyDescent="0.35">
      <c r="A3134" s="6">
        <v>44678</v>
      </c>
      <c r="B3134" t="s">
        <v>44</v>
      </c>
      <c r="C3134" t="s">
        <v>61</v>
      </c>
      <c r="D3134" s="24">
        <v>45078</v>
      </c>
      <c r="E3134">
        <v>86.8</v>
      </c>
    </row>
    <row r="3135" spans="1:5" x14ac:dyDescent="0.35">
      <c r="A3135" s="6">
        <v>44678</v>
      </c>
      <c r="B3135" t="s">
        <v>44</v>
      </c>
      <c r="C3135" t="s">
        <v>61</v>
      </c>
      <c r="D3135" s="24">
        <v>45170</v>
      </c>
      <c r="E3135">
        <v>86.72</v>
      </c>
    </row>
    <row r="3136" spans="1:5" x14ac:dyDescent="0.35">
      <c r="A3136" s="6">
        <v>44678</v>
      </c>
      <c r="B3136" t="s">
        <v>44</v>
      </c>
      <c r="C3136" t="s">
        <v>61</v>
      </c>
      <c r="D3136" s="24">
        <v>45261</v>
      </c>
      <c r="E3136">
        <v>53.38</v>
      </c>
    </row>
    <row r="3137" spans="1:5" x14ac:dyDescent="0.35">
      <c r="A3137" s="6">
        <v>44679</v>
      </c>
      <c r="B3137" t="s">
        <v>44</v>
      </c>
      <c r="C3137" t="s">
        <v>61</v>
      </c>
      <c r="D3137" s="24">
        <v>44713</v>
      </c>
      <c r="E3137">
        <v>156</v>
      </c>
    </row>
    <row r="3138" spans="1:5" x14ac:dyDescent="0.35">
      <c r="A3138" s="6">
        <v>44679</v>
      </c>
      <c r="B3138" t="s">
        <v>44</v>
      </c>
      <c r="C3138" t="s">
        <v>61</v>
      </c>
      <c r="D3138" s="24">
        <v>44805</v>
      </c>
      <c r="E3138">
        <v>135</v>
      </c>
    </row>
    <row r="3139" spans="1:5" x14ac:dyDescent="0.35">
      <c r="A3139" s="6">
        <v>44679</v>
      </c>
      <c r="B3139" t="s">
        <v>44</v>
      </c>
      <c r="C3139" t="s">
        <v>61</v>
      </c>
      <c r="D3139" s="24">
        <v>44896</v>
      </c>
      <c r="E3139">
        <v>71.48</v>
      </c>
    </row>
    <row r="3140" spans="1:5" x14ac:dyDescent="0.35">
      <c r="A3140" s="6">
        <v>44679</v>
      </c>
      <c r="B3140" t="s">
        <v>44</v>
      </c>
      <c r="C3140" t="s">
        <v>61</v>
      </c>
      <c r="D3140" s="24">
        <v>44986</v>
      </c>
      <c r="E3140">
        <v>100.62</v>
      </c>
    </row>
    <row r="3141" spans="1:5" x14ac:dyDescent="0.35">
      <c r="A3141" s="6">
        <v>44679</v>
      </c>
      <c r="B3141" t="s">
        <v>44</v>
      </c>
      <c r="C3141" t="s">
        <v>61</v>
      </c>
      <c r="D3141" s="24">
        <v>45078</v>
      </c>
      <c r="E3141">
        <v>88.64</v>
      </c>
    </row>
    <row r="3142" spans="1:5" x14ac:dyDescent="0.35">
      <c r="A3142" s="6">
        <v>44679</v>
      </c>
      <c r="B3142" t="s">
        <v>44</v>
      </c>
      <c r="C3142" t="s">
        <v>61</v>
      </c>
      <c r="D3142" s="24">
        <v>45170</v>
      </c>
      <c r="E3142">
        <v>86.72</v>
      </c>
    </row>
    <row r="3143" spans="1:5" x14ac:dyDescent="0.35">
      <c r="A3143" s="6">
        <v>44679</v>
      </c>
      <c r="B3143" t="s">
        <v>44</v>
      </c>
      <c r="C3143" t="s">
        <v>61</v>
      </c>
      <c r="D3143" s="24">
        <v>45261</v>
      </c>
      <c r="E3143">
        <v>53.38</v>
      </c>
    </row>
    <row r="3144" spans="1:5" x14ac:dyDescent="0.35">
      <c r="A3144" s="6">
        <v>44680</v>
      </c>
      <c r="B3144" t="s">
        <v>44</v>
      </c>
      <c r="C3144" t="s">
        <v>61</v>
      </c>
      <c r="D3144" s="24">
        <v>44713</v>
      </c>
      <c r="E3144">
        <v>175</v>
      </c>
    </row>
    <row r="3145" spans="1:5" x14ac:dyDescent="0.35">
      <c r="A3145" s="6">
        <v>44680</v>
      </c>
      <c r="B3145" t="s">
        <v>44</v>
      </c>
      <c r="C3145" t="s">
        <v>61</v>
      </c>
      <c r="D3145" s="24">
        <v>44805</v>
      </c>
      <c r="E3145">
        <v>144</v>
      </c>
    </row>
    <row r="3146" spans="1:5" x14ac:dyDescent="0.35">
      <c r="A3146" s="6">
        <v>44680</v>
      </c>
      <c r="B3146" t="s">
        <v>44</v>
      </c>
      <c r="C3146" t="s">
        <v>61</v>
      </c>
      <c r="D3146" s="24">
        <v>44896</v>
      </c>
      <c r="E3146">
        <v>80</v>
      </c>
    </row>
    <row r="3147" spans="1:5" x14ac:dyDescent="0.35">
      <c r="A3147" s="6">
        <v>44680</v>
      </c>
      <c r="B3147" t="s">
        <v>44</v>
      </c>
      <c r="C3147" t="s">
        <v>61</v>
      </c>
      <c r="D3147" s="24">
        <v>44986</v>
      </c>
      <c r="E3147">
        <v>104.02</v>
      </c>
    </row>
    <row r="3148" spans="1:5" x14ac:dyDescent="0.35">
      <c r="A3148" s="6">
        <v>44680</v>
      </c>
      <c r="B3148" t="s">
        <v>44</v>
      </c>
      <c r="C3148" t="s">
        <v>61</v>
      </c>
      <c r="D3148" s="24">
        <v>45078</v>
      </c>
      <c r="E3148">
        <v>91.63</v>
      </c>
    </row>
    <row r="3149" spans="1:5" x14ac:dyDescent="0.35">
      <c r="A3149" s="6">
        <v>44680</v>
      </c>
      <c r="B3149" t="s">
        <v>44</v>
      </c>
      <c r="C3149" t="s">
        <v>61</v>
      </c>
      <c r="D3149" s="24">
        <v>45170</v>
      </c>
      <c r="E3149">
        <v>89.65</v>
      </c>
    </row>
    <row r="3150" spans="1:5" x14ac:dyDescent="0.35">
      <c r="A3150" s="6">
        <v>44680</v>
      </c>
      <c r="B3150" t="s">
        <v>44</v>
      </c>
      <c r="C3150" t="s">
        <v>61</v>
      </c>
      <c r="D3150" s="24">
        <v>45261</v>
      </c>
      <c r="E3150">
        <v>55.18</v>
      </c>
    </row>
    <row r="3151" spans="1:5" x14ac:dyDescent="0.35">
      <c r="A3151" s="6">
        <v>44683</v>
      </c>
      <c r="B3151" t="s">
        <v>44</v>
      </c>
      <c r="C3151" t="s">
        <v>61</v>
      </c>
      <c r="D3151" s="24">
        <v>44713</v>
      </c>
      <c r="E3151">
        <v>175</v>
      </c>
    </row>
    <row r="3152" spans="1:5" x14ac:dyDescent="0.35">
      <c r="A3152" s="6">
        <v>44683</v>
      </c>
      <c r="B3152" t="s">
        <v>44</v>
      </c>
      <c r="C3152" t="s">
        <v>61</v>
      </c>
      <c r="D3152" s="24">
        <v>44805</v>
      </c>
      <c r="E3152">
        <v>144</v>
      </c>
    </row>
    <row r="3153" spans="1:5" x14ac:dyDescent="0.35">
      <c r="A3153" s="6">
        <v>44683</v>
      </c>
      <c r="B3153" t="s">
        <v>44</v>
      </c>
      <c r="C3153" t="s">
        <v>61</v>
      </c>
      <c r="D3153" s="24">
        <v>44896</v>
      </c>
      <c r="E3153">
        <v>80</v>
      </c>
    </row>
    <row r="3154" spans="1:5" x14ac:dyDescent="0.35">
      <c r="A3154" s="6">
        <v>44683</v>
      </c>
      <c r="B3154" t="s">
        <v>44</v>
      </c>
      <c r="C3154" t="s">
        <v>61</v>
      </c>
      <c r="D3154" s="24">
        <v>44986</v>
      </c>
      <c r="E3154">
        <v>104.02</v>
      </c>
    </row>
    <row r="3155" spans="1:5" x14ac:dyDescent="0.35">
      <c r="A3155" s="6">
        <v>44683</v>
      </c>
      <c r="B3155" t="s">
        <v>44</v>
      </c>
      <c r="C3155" t="s">
        <v>61</v>
      </c>
      <c r="D3155" s="24">
        <v>45078</v>
      </c>
      <c r="E3155">
        <v>91.63</v>
      </c>
    </row>
    <row r="3156" spans="1:5" x14ac:dyDescent="0.35">
      <c r="A3156" s="6">
        <v>44683</v>
      </c>
      <c r="B3156" t="s">
        <v>44</v>
      </c>
      <c r="C3156" t="s">
        <v>61</v>
      </c>
      <c r="D3156" s="24">
        <v>45170</v>
      </c>
      <c r="E3156">
        <v>89.65</v>
      </c>
    </row>
    <row r="3157" spans="1:5" x14ac:dyDescent="0.35">
      <c r="A3157" s="6">
        <v>44683</v>
      </c>
      <c r="B3157" t="s">
        <v>44</v>
      </c>
      <c r="C3157" t="s">
        <v>61</v>
      </c>
      <c r="D3157" s="24">
        <v>45261</v>
      </c>
      <c r="E3157">
        <v>55.18</v>
      </c>
    </row>
    <row r="3158" spans="1:5" x14ac:dyDescent="0.35">
      <c r="A3158" s="6">
        <v>44684</v>
      </c>
      <c r="B3158" t="s">
        <v>44</v>
      </c>
      <c r="C3158" t="s">
        <v>61</v>
      </c>
      <c r="D3158" s="24">
        <v>44713</v>
      </c>
      <c r="E3158">
        <v>175</v>
      </c>
    </row>
    <row r="3159" spans="1:5" x14ac:dyDescent="0.35">
      <c r="A3159" s="6">
        <v>44684</v>
      </c>
      <c r="B3159" t="s">
        <v>44</v>
      </c>
      <c r="C3159" t="s">
        <v>61</v>
      </c>
      <c r="D3159" s="24">
        <v>44805</v>
      </c>
      <c r="E3159">
        <v>141.32</v>
      </c>
    </row>
    <row r="3160" spans="1:5" x14ac:dyDescent="0.35">
      <c r="A3160" s="6">
        <v>44684</v>
      </c>
      <c r="B3160" t="s">
        <v>44</v>
      </c>
      <c r="C3160" t="s">
        <v>61</v>
      </c>
      <c r="D3160" s="24">
        <v>44896</v>
      </c>
      <c r="E3160">
        <v>78.510000000000005</v>
      </c>
    </row>
    <row r="3161" spans="1:5" x14ac:dyDescent="0.35">
      <c r="A3161" s="6">
        <v>44684</v>
      </c>
      <c r="B3161" t="s">
        <v>44</v>
      </c>
      <c r="C3161" t="s">
        <v>61</v>
      </c>
      <c r="D3161" s="24">
        <v>44986</v>
      </c>
      <c r="E3161">
        <v>102.08</v>
      </c>
    </row>
    <row r="3162" spans="1:5" x14ac:dyDescent="0.35">
      <c r="A3162" s="6">
        <v>44684</v>
      </c>
      <c r="B3162" t="s">
        <v>44</v>
      </c>
      <c r="C3162" t="s">
        <v>61</v>
      </c>
      <c r="D3162" s="24">
        <v>45078</v>
      </c>
      <c r="E3162">
        <v>89.92</v>
      </c>
    </row>
    <row r="3163" spans="1:5" x14ac:dyDescent="0.35">
      <c r="A3163" s="6">
        <v>44684</v>
      </c>
      <c r="B3163" t="s">
        <v>44</v>
      </c>
      <c r="C3163" t="s">
        <v>61</v>
      </c>
      <c r="D3163" s="24">
        <v>45170</v>
      </c>
      <c r="E3163">
        <v>89.65</v>
      </c>
    </row>
    <row r="3164" spans="1:5" x14ac:dyDescent="0.35">
      <c r="A3164" s="6">
        <v>44684</v>
      </c>
      <c r="B3164" t="s">
        <v>44</v>
      </c>
      <c r="C3164" t="s">
        <v>61</v>
      </c>
      <c r="D3164" s="24">
        <v>45261</v>
      </c>
      <c r="E3164">
        <v>55.18</v>
      </c>
    </row>
    <row r="3165" spans="1:5" x14ac:dyDescent="0.35">
      <c r="A3165" s="6">
        <v>44685</v>
      </c>
      <c r="B3165" t="s">
        <v>44</v>
      </c>
      <c r="C3165" t="s">
        <v>61</v>
      </c>
      <c r="D3165" s="24">
        <v>44713</v>
      </c>
      <c r="E3165">
        <v>175</v>
      </c>
    </row>
    <row r="3166" spans="1:5" x14ac:dyDescent="0.35">
      <c r="A3166" s="6">
        <v>44685</v>
      </c>
      <c r="B3166" t="s">
        <v>44</v>
      </c>
      <c r="C3166" t="s">
        <v>61</v>
      </c>
      <c r="D3166" s="24">
        <v>44805</v>
      </c>
      <c r="E3166">
        <v>141.32</v>
      </c>
    </row>
    <row r="3167" spans="1:5" x14ac:dyDescent="0.35">
      <c r="A3167" s="6">
        <v>44685</v>
      </c>
      <c r="B3167" t="s">
        <v>44</v>
      </c>
      <c r="C3167" t="s">
        <v>61</v>
      </c>
      <c r="D3167" s="24">
        <v>44896</v>
      </c>
      <c r="E3167">
        <v>78.510000000000005</v>
      </c>
    </row>
    <row r="3168" spans="1:5" x14ac:dyDescent="0.35">
      <c r="A3168" s="6">
        <v>44685</v>
      </c>
      <c r="B3168" t="s">
        <v>44</v>
      </c>
      <c r="C3168" t="s">
        <v>61</v>
      </c>
      <c r="D3168" s="24">
        <v>44986</v>
      </c>
      <c r="E3168">
        <v>102.08</v>
      </c>
    </row>
    <row r="3169" spans="1:5" x14ac:dyDescent="0.35">
      <c r="A3169" s="6">
        <v>44685</v>
      </c>
      <c r="B3169" t="s">
        <v>44</v>
      </c>
      <c r="C3169" t="s">
        <v>61</v>
      </c>
      <c r="D3169" s="24">
        <v>45078</v>
      </c>
      <c r="E3169">
        <v>89.92</v>
      </c>
    </row>
    <row r="3170" spans="1:5" x14ac:dyDescent="0.35">
      <c r="A3170" s="6">
        <v>44685</v>
      </c>
      <c r="B3170" t="s">
        <v>44</v>
      </c>
      <c r="C3170" t="s">
        <v>61</v>
      </c>
      <c r="D3170" s="24">
        <v>45170</v>
      </c>
      <c r="E3170">
        <v>89.65</v>
      </c>
    </row>
    <row r="3171" spans="1:5" x14ac:dyDescent="0.35">
      <c r="A3171" s="6">
        <v>44685</v>
      </c>
      <c r="B3171" t="s">
        <v>44</v>
      </c>
      <c r="C3171" t="s">
        <v>61</v>
      </c>
      <c r="D3171" s="24">
        <v>45261</v>
      </c>
      <c r="E3171">
        <v>55.18</v>
      </c>
    </row>
    <row r="3172" spans="1:5" x14ac:dyDescent="0.35">
      <c r="A3172" s="6">
        <v>44686</v>
      </c>
      <c r="B3172" t="s">
        <v>44</v>
      </c>
      <c r="C3172" t="s">
        <v>61</v>
      </c>
      <c r="D3172" s="24">
        <v>44713</v>
      </c>
      <c r="E3172">
        <v>162.5</v>
      </c>
    </row>
    <row r="3173" spans="1:5" x14ac:dyDescent="0.35">
      <c r="A3173" s="6">
        <v>44686</v>
      </c>
      <c r="B3173" t="s">
        <v>44</v>
      </c>
      <c r="C3173" t="s">
        <v>61</v>
      </c>
      <c r="D3173" s="24">
        <v>44805</v>
      </c>
      <c r="E3173">
        <v>141.32</v>
      </c>
    </row>
    <row r="3174" spans="1:5" x14ac:dyDescent="0.35">
      <c r="A3174" s="6">
        <v>44686</v>
      </c>
      <c r="B3174" t="s">
        <v>44</v>
      </c>
      <c r="C3174" t="s">
        <v>61</v>
      </c>
      <c r="D3174" s="24">
        <v>44896</v>
      </c>
      <c r="E3174">
        <v>78.510000000000005</v>
      </c>
    </row>
    <row r="3175" spans="1:5" x14ac:dyDescent="0.35">
      <c r="A3175" s="6">
        <v>44686</v>
      </c>
      <c r="B3175" t="s">
        <v>44</v>
      </c>
      <c r="C3175" t="s">
        <v>61</v>
      </c>
      <c r="D3175" s="24">
        <v>44986</v>
      </c>
      <c r="E3175">
        <v>102.08</v>
      </c>
    </row>
    <row r="3176" spans="1:5" x14ac:dyDescent="0.35">
      <c r="A3176" s="6">
        <v>44686</v>
      </c>
      <c r="B3176" t="s">
        <v>44</v>
      </c>
      <c r="C3176" t="s">
        <v>61</v>
      </c>
      <c r="D3176" s="24">
        <v>45078</v>
      </c>
      <c r="E3176">
        <v>89.92</v>
      </c>
    </row>
    <row r="3177" spans="1:5" x14ac:dyDescent="0.35">
      <c r="A3177" s="6">
        <v>44686</v>
      </c>
      <c r="B3177" t="s">
        <v>44</v>
      </c>
      <c r="C3177" t="s">
        <v>61</v>
      </c>
      <c r="D3177" s="24">
        <v>45170</v>
      </c>
      <c r="E3177">
        <v>89.65</v>
      </c>
    </row>
    <row r="3178" spans="1:5" x14ac:dyDescent="0.35">
      <c r="A3178" s="6">
        <v>44686</v>
      </c>
      <c r="B3178" t="s">
        <v>44</v>
      </c>
      <c r="C3178" t="s">
        <v>61</v>
      </c>
      <c r="D3178" s="24">
        <v>45261</v>
      </c>
      <c r="E3178">
        <v>55.18</v>
      </c>
    </row>
    <row r="3179" spans="1:5" x14ac:dyDescent="0.35">
      <c r="A3179" s="6">
        <v>44687</v>
      </c>
      <c r="B3179" t="s">
        <v>44</v>
      </c>
      <c r="C3179" t="s">
        <v>61</v>
      </c>
      <c r="D3179" s="24">
        <v>44713</v>
      </c>
      <c r="E3179">
        <v>162.5</v>
      </c>
    </row>
    <row r="3180" spans="1:5" x14ac:dyDescent="0.35">
      <c r="A3180" s="6">
        <v>44687</v>
      </c>
      <c r="B3180" t="s">
        <v>44</v>
      </c>
      <c r="C3180" t="s">
        <v>61</v>
      </c>
      <c r="D3180" s="24">
        <v>44805</v>
      </c>
      <c r="E3180">
        <v>141.32</v>
      </c>
    </row>
    <row r="3181" spans="1:5" x14ac:dyDescent="0.35">
      <c r="A3181" s="6">
        <v>44687</v>
      </c>
      <c r="B3181" t="s">
        <v>44</v>
      </c>
      <c r="C3181" t="s">
        <v>61</v>
      </c>
      <c r="D3181" s="24">
        <v>44896</v>
      </c>
      <c r="E3181">
        <v>78.510000000000005</v>
      </c>
    </row>
    <row r="3182" spans="1:5" x14ac:dyDescent="0.35">
      <c r="A3182" s="6">
        <v>44687</v>
      </c>
      <c r="B3182" t="s">
        <v>44</v>
      </c>
      <c r="C3182" t="s">
        <v>61</v>
      </c>
      <c r="D3182" s="24">
        <v>44986</v>
      </c>
      <c r="E3182">
        <v>103.18</v>
      </c>
    </row>
    <row r="3183" spans="1:5" x14ac:dyDescent="0.35">
      <c r="A3183" s="6">
        <v>44687</v>
      </c>
      <c r="B3183" t="s">
        <v>44</v>
      </c>
      <c r="C3183" t="s">
        <v>61</v>
      </c>
      <c r="D3183" s="24">
        <v>45078</v>
      </c>
      <c r="E3183">
        <v>90.89</v>
      </c>
    </row>
    <row r="3184" spans="1:5" x14ac:dyDescent="0.35">
      <c r="A3184" s="6">
        <v>44687</v>
      </c>
      <c r="B3184" t="s">
        <v>44</v>
      </c>
      <c r="C3184" t="s">
        <v>61</v>
      </c>
      <c r="D3184" s="24">
        <v>45170</v>
      </c>
      <c r="E3184">
        <v>90.62</v>
      </c>
    </row>
    <row r="3185" spans="1:5" x14ac:dyDescent="0.35">
      <c r="A3185" s="6">
        <v>44687</v>
      </c>
      <c r="B3185" t="s">
        <v>44</v>
      </c>
      <c r="C3185" t="s">
        <v>61</v>
      </c>
      <c r="D3185" s="24">
        <v>45261</v>
      </c>
      <c r="E3185">
        <v>55.77</v>
      </c>
    </row>
    <row r="3186" spans="1:5" x14ac:dyDescent="0.35">
      <c r="A3186" s="6">
        <v>44690</v>
      </c>
      <c r="B3186" t="s">
        <v>44</v>
      </c>
      <c r="C3186" t="s">
        <v>61</v>
      </c>
      <c r="D3186" s="24">
        <v>44713</v>
      </c>
      <c r="E3186">
        <v>164</v>
      </c>
    </row>
    <row r="3187" spans="1:5" x14ac:dyDescent="0.35">
      <c r="A3187" s="6">
        <v>44690</v>
      </c>
      <c r="B3187" t="s">
        <v>44</v>
      </c>
      <c r="C3187" t="s">
        <v>61</v>
      </c>
      <c r="D3187" s="24">
        <v>44805</v>
      </c>
      <c r="E3187">
        <v>144.04</v>
      </c>
    </row>
    <row r="3188" spans="1:5" x14ac:dyDescent="0.35">
      <c r="A3188" s="6">
        <v>44690</v>
      </c>
      <c r="B3188" t="s">
        <v>44</v>
      </c>
      <c r="C3188" t="s">
        <v>61</v>
      </c>
      <c r="D3188" s="24">
        <v>44896</v>
      </c>
      <c r="E3188">
        <v>80.02</v>
      </c>
    </row>
    <row r="3189" spans="1:5" x14ac:dyDescent="0.35">
      <c r="A3189" s="6">
        <v>44690</v>
      </c>
      <c r="B3189" t="s">
        <v>44</v>
      </c>
      <c r="C3189" t="s">
        <v>61</v>
      </c>
      <c r="D3189" s="24">
        <v>44986</v>
      </c>
      <c r="E3189">
        <v>105.16</v>
      </c>
    </row>
    <row r="3190" spans="1:5" x14ac:dyDescent="0.35">
      <c r="A3190" s="6">
        <v>44690</v>
      </c>
      <c r="B3190" t="s">
        <v>44</v>
      </c>
      <c r="C3190" t="s">
        <v>61</v>
      </c>
      <c r="D3190" s="24">
        <v>45078</v>
      </c>
      <c r="E3190">
        <v>92.63</v>
      </c>
    </row>
    <row r="3191" spans="1:5" x14ac:dyDescent="0.35">
      <c r="A3191" s="6">
        <v>44690</v>
      </c>
      <c r="B3191" t="s">
        <v>44</v>
      </c>
      <c r="C3191" t="s">
        <v>61</v>
      </c>
      <c r="D3191" s="24">
        <v>45170</v>
      </c>
      <c r="E3191">
        <v>91.63</v>
      </c>
    </row>
    <row r="3192" spans="1:5" x14ac:dyDescent="0.35">
      <c r="A3192" s="6">
        <v>44690</v>
      </c>
      <c r="B3192" t="s">
        <v>44</v>
      </c>
      <c r="C3192" t="s">
        <v>61</v>
      </c>
      <c r="D3192" s="24">
        <v>45261</v>
      </c>
      <c r="E3192">
        <v>56.39</v>
      </c>
    </row>
    <row r="3193" spans="1:5" x14ac:dyDescent="0.35">
      <c r="A3193" s="6">
        <v>44691</v>
      </c>
      <c r="B3193" t="s">
        <v>44</v>
      </c>
      <c r="C3193" t="s">
        <v>61</v>
      </c>
      <c r="D3193" s="24">
        <v>44713</v>
      </c>
      <c r="E3193">
        <v>173</v>
      </c>
    </row>
    <row r="3194" spans="1:5" x14ac:dyDescent="0.35">
      <c r="A3194" s="6">
        <v>44691</v>
      </c>
      <c r="B3194" t="s">
        <v>44</v>
      </c>
      <c r="C3194" t="s">
        <v>61</v>
      </c>
      <c r="D3194" s="24">
        <v>44805</v>
      </c>
      <c r="E3194">
        <v>144.72</v>
      </c>
    </row>
    <row r="3195" spans="1:5" x14ac:dyDescent="0.35">
      <c r="A3195" s="6">
        <v>44691</v>
      </c>
      <c r="B3195" t="s">
        <v>44</v>
      </c>
      <c r="C3195" t="s">
        <v>61</v>
      </c>
      <c r="D3195" s="24">
        <v>44896</v>
      </c>
      <c r="E3195">
        <v>80.400000000000006</v>
      </c>
    </row>
    <row r="3196" spans="1:5" x14ac:dyDescent="0.35">
      <c r="A3196" s="6">
        <v>44691</v>
      </c>
      <c r="B3196" t="s">
        <v>44</v>
      </c>
      <c r="C3196" t="s">
        <v>61</v>
      </c>
      <c r="D3196" s="24">
        <v>44986</v>
      </c>
      <c r="E3196">
        <v>105.66</v>
      </c>
    </row>
    <row r="3197" spans="1:5" x14ac:dyDescent="0.35">
      <c r="A3197" s="6">
        <v>44691</v>
      </c>
      <c r="B3197" t="s">
        <v>44</v>
      </c>
      <c r="C3197" t="s">
        <v>61</v>
      </c>
      <c r="D3197" s="24">
        <v>45078</v>
      </c>
      <c r="E3197">
        <v>93.07</v>
      </c>
    </row>
    <row r="3198" spans="1:5" x14ac:dyDescent="0.35">
      <c r="A3198" s="6">
        <v>44691</v>
      </c>
      <c r="B3198" t="s">
        <v>44</v>
      </c>
      <c r="C3198" t="s">
        <v>61</v>
      </c>
      <c r="D3198" s="24">
        <v>45170</v>
      </c>
      <c r="E3198">
        <v>92.47</v>
      </c>
    </row>
    <row r="3199" spans="1:5" x14ac:dyDescent="0.35">
      <c r="A3199" s="6">
        <v>44691</v>
      </c>
      <c r="B3199" t="s">
        <v>44</v>
      </c>
      <c r="C3199" t="s">
        <v>61</v>
      </c>
      <c r="D3199" s="24">
        <v>45261</v>
      </c>
      <c r="E3199">
        <v>56.91</v>
      </c>
    </row>
    <row r="3200" spans="1:5" x14ac:dyDescent="0.35">
      <c r="A3200" s="6">
        <v>44692</v>
      </c>
      <c r="B3200" t="s">
        <v>44</v>
      </c>
      <c r="C3200" t="s">
        <v>61</v>
      </c>
      <c r="D3200" s="24">
        <v>44713</v>
      </c>
      <c r="E3200">
        <v>173</v>
      </c>
    </row>
    <row r="3201" spans="1:5" x14ac:dyDescent="0.35">
      <c r="A3201" s="6">
        <v>44692</v>
      </c>
      <c r="B3201" t="s">
        <v>44</v>
      </c>
      <c r="C3201" t="s">
        <v>61</v>
      </c>
      <c r="D3201" s="24">
        <v>44805</v>
      </c>
      <c r="E3201">
        <v>144</v>
      </c>
    </row>
    <row r="3202" spans="1:5" x14ac:dyDescent="0.35">
      <c r="A3202" s="6">
        <v>44692</v>
      </c>
      <c r="B3202" t="s">
        <v>44</v>
      </c>
      <c r="C3202" t="s">
        <v>61</v>
      </c>
      <c r="D3202" s="24">
        <v>44896</v>
      </c>
      <c r="E3202">
        <v>80.400000000000006</v>
      </c>
    </row>
    <row r="3203" spans="1:5" x14ac:dyDescent="0.35">
      <c r="A3203" s="6">
        <v>44692</v>
      </c>
      <c r="B3203" t="s">
        <v>44</v>
      </c>
      <c r="C3203" t="s">
        <v>61</v>
      </c>
      <c r="D3203" s="24">
        <v>44986</v>
      </c>
      <c r="E3203">
        <v>105.66</v>
      </c>
    </row>
    <row r="3204" spans="1:5" x14ac:dyDescent="0.35">
      <c r="A3204" s="6">
        <v>44692</v>
      </c>
      <c r="B3204" t="s">
        <v>44</v>
      </c>
      <c r="C3204" t="s">
        <v>61</v>
      </c>
      <c r="D3204" s="24">
        <v>45078</v>
      </c>
      <c r="E3204">
        <v>93.07</v>
      </c>
    </row>
    <row r="3205" spans="1:5" x14ac:dyDescent="0.35">
      <c r="A3205" s="6">
        <v>44692</v>
      </c>
      <c r="B3205" t="s">
        <v>44</v>
      </c>
      <c r="C3205" t="s">
        <v>61</v>
      </c>
      <c r="D3205" s="24">
        <v>45170</v>
      </c>
      <c r="E3205">
        <v>92.47</v>
      </c>
    </row>
    <row r="3206" spans="1:5" x14ac:dyDescent="0.35">
      <c r="A3206" s="6">
        <v>44692</v>
      </c>
      <c r="B3206" t="s">
        <v>44</v>
      </c>
      <c r="C3206" t="s">
        <v>61</v>
      </c>
      <c r="D3206" s="24">
        <v>45261</v>
      </c>
      <c r="E3206">
        <v>56.91</v>
      </c>
    </row>
    <row r="3207" spans="1:5" x14ac:dyDescent="0.35">
      <c r="A3207" s="6">
        <v>44693</v>
      </c>
      <c r="B3207" t="s">
        <v>44</v>
      </c>
      <c r="C3207" t="s">
        <v>61</v>
      </c>
      <c r="D3207" s="24">
        <v>44713</v>
      </c>
      <c r="E3207">
        <v>200</v>
      </c>
    </row>
    <row r="3208" spans="1:5" x14ac:dyDescent="0.35">
      <c r="A3208" s="6">
        <v>44693</v>
      </c>
      <c r="B3208" t="s">
        <v>44</v>
      </c>
      <c r="C3208" t="s">
        <v>61</v>
      </c>
      <c r="D3208" s="24">
        <v>44805</v>
      </c>
      <c r="E3208">
        <v>155</v>
      </c>
    </row>
    <row r="3209" spans="1:5" x14ac:dyDescent="0.35">
      <c r="A3209" s="6">
        <v>44693</v>
      </c>
      <c r="B3209" t="s">
        <v>44</v>
      </c>
      <c r="C3209" t="s">
        <v>61</v>
      </c>
      <c r="D3209" s="24">
        <v>44896</v>
      </c>
      <c r="E3209">
        <v>80.400000000000006</v>
      </c>
    </row>
    <row r="3210" spans="1:5" x14ac:dyDescent="0.35">
      <c r="A3210" s="6">
        <v>44693</v>
      </c>
      <c r="B3210" t="s">
        <v>44</v>
      </c>
      <c r="C3210" t="s">
        <v>61</v>
      </c>
      <c r="D3210" s="24">
        <v>44986</v>
      </c>
      <c r="E3210">
        <v>108.81</v>
      </c>
    </row>
    <row r="3211" spans="1:5" x14ac:dyDescent="0.35">
      <c r="A3211" s="6">
        <v>44693</v>
      </c>
      <c r="B3211" t="s">
        <v>44</v>
      </c>
      <c r="C3211" t="s">
        <v>61</v>
      </c>
      <c r="D3211" s="24">
        <v>45078</v>
      </c>
      <c r="E3211">
        <v>95.84</v>
      </c>
    </row>
    <row r="3212" spans="1:5" x14ac:dyDescent="0.35">
      <c r="A3212" s="6">
        <v>44693</v>
      </c>
      <c r="B3212" t="s">
        <v>44</v>
      </c>
      <c r="C3212" t="s">
        <v>61</v>
      </c>
      <c r="D3212" s="24">
        <v>45170</v>
      </c>
      <c r="E3212">
        <v>95.23</v>
      </c>
    </row>
    <row r="3213" spans="1:5" x14ac:dyDescent="0.35">
      <c r="A3213" s="6">
        <v>44693</v>
      </c>
      <c r="B3213" t="s">
        <v>44</v>
      </c>
      <c r="C3213" t="s">
        <v>61</v>
      </c>
      <c r="D3213" s="24">
        <v>45261</v>
      </c>
      <c r="E3213">
        <v>58.61</v>
      </c>
    </row>
    <row r="3214" spans="1:5" x14ac:dyDescent="0.35">
      <c r="A3214" s="6">
        <v>44694</v>
      </c>
      <c r="B3214" t="s">
        <v>44</v>
      </c>
      <c r="C3214" t="s">
        <v>61</v>
      </c>
      <c r="D3214" s="24">
        <v>44713</v>
      </c>
      <c r="E3214">
        <v>200</v>
      </c>
    </row>
    <row r="3215" spans="1:5" x14ac:dyDescent="0.35">
      <c r="A3215" s="6">
        <v>44694</v>
      </c>
      <c r="B3215" t="s">
        <v>44</v>
      </c>
      <c r="C3215" t="s">
        <v>61</v>
      </c>
      <c r="D3215" s="24">
        <v>44805</v>
      </c>
      <c r="E3215">
        <v>155</v>
      </c>
    </row>
    <row r="3216" spans="1:5" x14ac:dyDescent="0.35">
      <c r="A3216" s="6">
        <v>44694</v>
      </c>
      <c r="B3216" t="s">
        <v>44</v>
      </c>
      <c r="C3216" t="s">
        <v>61</v>
      </c>
      <c r="D3216" s="24">
        <v>44896</v>
      </c>
      <c r="E3216">
        <v>80.400000000000006</v>
      </c>
    </row>
    <row r="3217" spans="1:5" x14ac:dyDescent="0.35">
      <c r="A3217" s="6">
        <v>44694</v>
      </c>
      <c r="B3217" t="s">
        <v>44</v>
      </c>
      <c r="C3217" t="s">
        <v>61</v>
      </c>
      <c r="D3217" s="24">
        <v>44986</v>
      </c>
      <c r="E3217">
        <v>108.81</v>
      </c>
    </row>
    <row r="3218" spans="1:5" x14ac:dyDescent="0.35">
      <c r="A3218" s="6">
        <v>44694</v>
      </c>
      <c r="B3218" t="s">
        <v>44</v>
      </c>
      <c r="C3218" t="s">
        <v>61</v>
      </c>
      <c r="D3218" s="24">
        <v>45078</v>
      </c>
      <c r="E3218">
        <v>95.84</v>
      </c>
    </row>
    <row r="3219" spans="1:5" x14ac:dyDescent="0.35">
      <c r="A3219" s="6">
        <v>44694</v>
      </c>
      <c r="B3219" t="s">
        <v>44</v>
      </c>
      <c r="C3219" t="s">
        <v>61</v>
      </c>
      <c r="D3219" s="24">
        <v>45170</v>
      </c>
      <c r="E3219">
        <v>95.23</v>
      </c>
    </row>
    <row r="3220" spans="1:5" x14ac:dyDescent="0.35">
      <c r="A3220" s="6">
        <v>44694</v>
      </c>
      <c r="B3220" t="s">
        <v>44</v>
      </c>
      <c r="C3220" t="s">
        <v>61</v>
      </c>
      <c r="D3220" s="24">
        <v>45261</v>
      </c>
      <c r="E3220">
        <v>58.61</v>
      </c>
    </row>
    <row r="3221" spans="1:5" x14ac:dyDescent="0.35">
      <c r="A3221" s="6">
        <v>44697</v>
      </c>
      <c r="B3221" t="s">
        <v>44</v>
      </c>
      <c r="C3221" t="s">
        <v>61</v>
      </c>
      <c r="D3221" s="24">
        <v>44713</v>
      </c>
      <c r="E3221">
        <v>200</v>
      </c>
    </row>
    <row r="3222" spans="1:5" x14ac:dyDescent="0.35">
      <c r="A3222" s="6">
        <v>44697</v>
      </c>
      <c r="B3222" t="s">
        <v>44</v>
      </c>
      <c r="C3222" t="s">
        <v>61</v>
      </c>
      <c r="D3222" s="24">
        <v>44805</v>
      </c>
      <c r="E3222">
        <v>164.78</v>
      </c>
    </row>
    <row r="3223" spans="1:5" x14ac:dyDescent="0.35">
      <c r="A3223" s="6">
        <v>44697</v>
      </c>
      <c r="B3223" t="s">
        <v>44</v>
      </c>
      <c r="C3223" t="s">
        <v>61</v>
      </c>
      <c r="D3223" s="24">
        <v>44896</v>
      </c>
      <c r="E3223">
        <v>86.5</v>
      </c>
    </row>
    <row r="3224" spans="1:5" x14ac:dyDescent="0.35">
      <c r="A3224" s="6">
        <v>44697</v>
      </c>
      <c r="B3224" t="s">
        <v>44</v>
      </c>
      <c r="C3224" t="s">
        <v>61</v>
      </c>
      <c r="D3224" s="24">
        <v>44986</v>
      </c>
      <c r="E3224">
        <v>113.06</v>
      </c>
    </row>
    <row r="3225" spans="1:5" x14ac:dyDescent="0.35">
      <c r="A3225" s="6">
        <v>44697</v>
      </c>
      <c r="B3225" t="s">
        <v>44</v>
      </c>
      <c r="C3225" t="s">
        <v>61</v>
      </c>
      <c r="D3225" s="24">
        <v>45078</v>
      </c>
      <c r="E3225">
        <v>99.59</v>
      </c>
    </row>
    <row r="3226" spans="1:5" x14ac:dyDescent="0.35">
      <c r="A3226" s="6">
        <v>44697</v>
      </c>
      <c r="B3226" t="s">
        <v>44</v>
      </c>
      <c r="C3226" t="s">
        <v>61</v>
      </c>
      <c r="D3226" s="24">
        <v>45170</v>
      </c>
      <c r="E3226">
        <v>98.95</v>
      </c>
    </row>
    <row r="3227" spans="1:5" x14ac:dyDescent="0.35">
      <c r="A3227" s="6">
        <v>44697</v>
      </c>
      <c r="B3227" t="s">
        <v>44</v>
      </c>
      <c r="C3227" t="s">
        <v>61</v>
      </c>
      <c r="D3227" s="24">
        <v>45261</v>
      </c>
      <c r="E3227">
        <v>60.91</v>
      </c>
    </row>
    <row r="3228" spans="1:5" x14ac:dyDescent="0.35">
      <c r="A3228" s="6">
        <v>44698</v>
      </c>
      <c r="B3228" t="s">
        <v>44</v>
      </c>
      <c r="C3228" t="s">
        <v>61</v>
      </c>
      <c r="D3228" s="24">
        <v>44713</v>
      </c>
      <c r="E3228">
        <v>220</v>
      </c>
    </row>
    <row r="3229" spans="1:5" x14ac:dyDescent="0.35">
      <c r="A3229" s="6">
        <v>44698</v>
      </c>
      <c r="B3229" t="s">
        <v>44</v>
      </c>
      <c r="C3229" t="s">
        <v>61</v>
      </c>
      <c r="D3229" s="24">
        <v>44805</v>
      </c>
      <c r="E3229">
        <v>171.93</v>
      </c>
    </row>
    <row r="3230" spans="1:5" x14ac:dyDescent="0.35">
      <c r="A3230" s="6">
        <v>44698</v>
      </c>
      <c r="B3230" t="s">
        <v>44</v>
      </c>
      <c r="C3230" t="s">
        <v>61</v>
      </c>
      <c r="D3230" s="24">
        <v>44896</v>
      </c>
      <c r="E3230">
        <v>93.91</v>
      </c>
    </row>
    <row r="3231" spans="1:5" x14ac:dyDescent="0.35">
      <c r="A3231" s="6">
        <v>44698</v>
      </c>
      <c r="B3231" t="s">
        <v>44</v>
      </c>
      <c r="C3231" t="s">
        <v>61</v>
      </c>
      <c r="D3231" s="24">
        <v>44986</v>
      </c>
      <c r="E3231">
        <v>117.97</v>
      </c>
    </row>
    <row r="3232" spans="1:5" x14ac:dyDescent="0.35">
      <c r="A3232" s="6">
        <v>44698</v>
      </c>
      <c r="B3232" t="s">
        <v>44</v>
      </c>
      <c r="C3232" t="s">
        <v>61</v>
      </c>
      <c r="D3232" s="24">
        <v>45078</v>
      </c>
      <c r="E3232">
        <v>103.91</v>
      </c>
    </row>
    <row r="3233" spans="1:5" x14ac:dyDescent="0.35">
      <c r="A3233" s="6">
        <v>44698</v>
      </c>
      <c r="B3233" t="s">
        <v>44</v>
      </c>
      <c r="C3233" t="s">
        <v>61</v>
      </c>
      <c r="D3233" s="24">
        <v>45170</v>
      </c>
      <c r="E3233">
        <v>98.95</v>
      </c>
    </row>
    <row r="3234" spans="1:5" x14ac:dyDescent="0.35">
      <c r="A3234" s="6">
        <v>44698</v>
      </c>
      <c r="B3234" t="s">
        <v>44</v>
      </c>
      <c r="C3234" t="s">
        <v>61</v>
      </c>
      <c r="D3234" s="24">
        <v>45261</v>
      </c>
      <c r="E3234">
        <v>60.91</v>
      </c>
    </row>
    <row r="3235" spans="1:5" x14ac:dyDescent="0.35">
      <c r="A3235" s="6">
        <v>44699</v>
      </c>
      <c r="B3235" t="s">
        <v>44</v>
      </c>
      <c r="C3235" t="s">
        <v>61</v>
      </c>
      <c r="D3235" s="24">
        <v>44713</v>
      </c>
      <c r="E3235">
        <v>220</v>
      </c>
    </row>
    <row r="3236" spans="1:5" x14ac:dyDescent="0.35">
      <c r="A3236" s="6">
        <v>44699</v>
      </c>
      <c r="B3236" t="s">
        <v>44</v>
      </c>
      <c r="C3236" t="s">
        <v>61</v>
      </c>
      <c r="D3236" s="24">
        <v>44805</v>
      </c>
      <c r="E3236">
        <v>176.68</v>
      </c>
    </row>
    <row r="3237" spans="1:5" x14ac:dyDescent="0.35">
      <c r="A3237" s="6">
        <v>44699</v>
      </c>
      <c r="B3237" t="s">
        <v>44</v>
      </c>
      <c r="C3237" t="s">
        <v>61</v>
      </c>
      <c r="D3237" s="24">
        <v>44896</v>
      </c>
      <c r="E3237">
        <v>102.76</v>
      </c>
    </row>
    <row r="3238" spans="1:5" x14ac:dyDescent="0.35">
      <c r="A3238" s="6">
        <v>44699</v>
      </c>
      <c r="B3238" t="s">
        <v>44</v>
      </c>
      <c r="C3238" t="s">
        <v>61</v>
      </c>
      <c r="D3238" s="24">
        <v>44986</v>
      </c>
      <c r="E3238">
        <v>123.32</v>
      </c>
    </row>
    <row r="3239" spans="1:5" x14ac:dyDescent="0.35">
      <c r="A3239" s="6">
        <v>44699</v>
      </c>
      <c r="B3239" t="s">
        <v>44</v>
      </c>
      <c r="C3239" t="s">
        <v>61</v>
      </c>
      <c r="D3239" s="24">
        <v>45078</v>
      </c>
      <c r="E3239">
        <v>108.93</v>
      </c>
    </row>
    <row r="3240" spans="1:5" x14ac:dyDescent="0.35">
      <c r="A3240" s="6">
        <v>44699</v>
      </c>
      <c r="B3240" t="s">
        <v>44</v>
      </c>
      <c r="C3240" t="s">
        <v>61</v>
      </c>
      <c r="D3240" s="24">
        <v>45170</v>
      </c>
      <c r="E3240">
        <v>101.92</v>
      </c>
    </row>
    <row r="3241" spans="1:5" x14ac:dyDescent="0.35">
      <c r="A3241" s="6">
        <v>44699</v>
      </c>
      <c r="B3241" t="s">
        <v>44</v>
      </c>
      <c r="C3241" t="s">
        <v>61</v>
      </c>
      <c r="D3241" s="24">
        <v>45261</v>
      </c>
      <c r="E3241">
        <v>62.74</v>
      </c>
    </row>
    <row r="3242" spans="1:5" x14ac:dyDescent="0.35">
      <c r="A3242" s="6">
        <v>44700</v>
      </c>
      <c r="B3242" t="s">
        <v>44</v>
      </c>
      <c r="C3242" t="s">
        <v>61</v>
      </c>
      <c r="D3242" s="24">
        <v>44713</v>
      </c>
      <c r="E3242">
        <v>220</v>
      </c>
    </row>
    <row r="3243" spans="1:5" x14ac:dyDescent="0.35">
      <c r="A3243" s="6">
        <v>44700</v>
      </c>
      <c r="B3243" t="s">
        <v>44</v>
      </c>
      <c r="C3243" t="s">
        <v>61</v>
      </c>
      <c r="D3243" s="24">
        <v>44805</v>
      </c>
      <c r="E3243">
        <v>183</v>
      </c>
    </row>
    <row r="3244" spans="1:5" x14ac:dyDescent="0.35">
      <c r="A3244" s="6">
        <v>44700</v>
      </c>
      <c r="B3244" t="s">
        <v>44</v>
      </c>
      <c r="C3244" t="s">
        <v>61</v>
      </c>
      <c r="D3244" s="24">
        <v>44896</v>
      </c>
      <c r="E3244">
        <v>111</v>
      </c>
    </row>
    <row r="3245" spans="1:5" x14ac:dyDescent="0.35">
      <c r="A3245" s="6">
        <v>44700</v>
      </c>
      <c r="B3245" t="s">
        <v>44</v>
      </c>
      <c r="C3245" t="s">
        <v>61</v>
      </c>
      <c r="D3245" s="24">
        <v>44986</v>
      </c>
      <c r="E3245">
        <v>134</v>
      </c>
    </row>
    <row r="3246" spans="1:5" x14ac:dyDescent="0.35">
      <c r="A3246" s="6">
        <v>44700</v>
      </c>
      <c r="B3246" t="s">
        <v>44</v>
      </c>
      <c r="C3246" t="s">
        <v>61</v>
      </c>
      <c r="D3246" s="24">
        <v>45078</v>
      </c>
      <c r="E3246">
        <v>110.5</v>
      </c>
    </row>
    <row r="3247" spans="1:5" x14ac:dyDescent="0.35">
      <c r="A3247" s="6">
        <v>44700</v>
      </c>
      <c r="B3247" t="s">
        <v>44</v>
      </c>
      <c r="C3247" t="s">
        <v>61</v>
      </c>
      <c r="D3247" s="24">
        <v>45170</v>
      </c>
      <c r="E3247">
        <v>104</v>
      </c>
    </row>
    <row r="3248" spans="1:5" x14ac:dyDescent="0.35">
      <c r="A3248" s="6">
        <v>44700</v>
      </c>
      <c r="B3248" t="s">
        <v>44</v>
      </c>
      <c r="C3248" t="s">
        <v>61</v>
      </c>
      <c r="D3248" s="24">
        <v>45261</v>
      </c>
      <c r="E3248">
        <v>70</v>
      </c>
    </row>
    <row r="3249" spans="1:5" x14ac:dyDescent="0.35">
      <c r="A3249" s="6">
        <v>44701</v>
      </c>
      <c r="B3249" t="s">
        <v>44</v>
      </c>
      <c r="C3249" t="s">
        <v>61</v>
      </c>
      <c r="D3249" s="24">
        <v>44713</v>
      </c>
      <c r="E3249">
        <v>237</v>
      </c>
    </row>
    <row r="3250" spans="1:5" x14ac:dyDescent="0.35">
      <c r="A3250" s="6">
        <v>44701</v>
      </c>
      <c r="B3250" t="s">
        <v>44</v>
      </c>
      <c r="C3250" t="s">
        <v>61</v>
      </c>
      <c r="D3250" s="24">
        <v>44805</v>
      </c>
      <c r="E3250">
        <v>193.77</v>
      </c>
    </row>
    <row r="3251" spans="1:5" x14ac:dyDescent="0.35">
      <c r="A3251" s="6">
        <v>44701</v>
      </c>
      <c r="B3251" t="s">
        <v>44</v>
      </c>
      <c r="C3251" t="s">
        <v>61</v>
      </c>
      <c r="D3251" s="24">
        <v>44896</v>
      </c>
      <c r="E3251">
        <v>127.1</v>
      </c>
    </row>
    <row r="3252" spans="1:5" x14ac:dyDescent="0.35">
      <c r="A3252" s="6">
        <v>44701</v>
      </c>
      <c r="B3252" t="s">
        <v>44</v>
      </c>
      <c r="C3252" t="s">
        <v>61</v>
      </c>
      <c r="D3252" s="24">
        <v>44986</v>
      </c>
      <c r="E3252">
        <v>142.24</v>
      </c>
    </row>
    <row r="3253" spans="1:5" x14ac:dyDescent="0.35">
      <c r="A3253" s="6">
        <v>44701</v>
      </c>
      <c r="B3253" t="s">
        <v>44</v>
      </c>
      <c r="C3253" t="s">
        <v>61</v>
      </c>
      <c r="D3253" s="24">
        <v>45078</v>
      </c>
      <c r="E3253">
        <v>117.29</v>
      </c>
    </row>
    <row r="3254" spans="1:5" x14ac:dyDescent="0.35">
      <c r="A3254" s="6">
        <v>44701</v>
      </c>
      <c r="B3254" t="s">
        <v>44</v>
      </c>
      <c r="C3254" t="s">
        <v>61</v>
      </c>
      <c r="D3254" s="24">
        <v>45170</v>
      </c>
      <c r="E3254">
        <v>105.96</v>
      </c>
    </row>
    <row r="3255" spans="1:5" x14ac:dyDescent="0.35">
      <c r="A3255" s="6">
        <v>44701</v>
      </c>
      <c r="B3255" t="s">
        <v>44</v>
      </c>
      <c r="C3255" t="s">
        <v>61</v>
      </c>
      <c r="D3255" s="24">
        <v>45261</v>
      </c>
      <c r="E3255">
        <v>71.319999999999993</v>
      </c>
    </row>
    <row r="3256" spans="1:5" x14ac:dyDescent="0.35">
      <c r="A3256" s="6">
        <v>44704</v>
      </c>
      <c r="B3256" t="s">
        <v>44</v>
      </c>
      <c r="C3256" t="s">
        <v>61</v>
      </c>
      <c r="D3256" s="24">
        <v>44713</v>
      </c>
      <c r="E3256">
        <v>237</v>
      </c>
    </row>
    <row r="3257" spans="1:5" x14ac:dyDescent="0.35">
      <c r="A3257" s="6">
        <v>44704</v>
      </c>
      <c r="B3257" t="s">
        <v>44</v>
      </c>
      <c r="C3257" t="s">
        <v>61</v>
      </c>
      <c r="D3257" s="24">
        <v>44805</v>
      </c>
      <c r="E3257">
        <v>212.5</v>
      </c>
    </row>
    <row r="3258" spans="1:5" x14ac:dyDescent="0.35">
      <c r="A3258" s="6">
        <v>44704</v>
      </c>
      <c r="B3258" t="s">
        <v>44</v>
      </c>
      <c r="C3258" t="s">
        <v>61</v>
      </c>
      <c r="D3258" s="24">
        <v>44896</v>
      </c>
      <c r="E3258">
        <v>140.06</v>
      </c>
    </row>
    <row r="3259" spans="1:5" x14ac:dyDescent="0.35">
      <c r="A3259" s="6">
        <v>44704</v>
      </c>
      <c r="B3259" t="s">
        <v>44</v>
      </c>
      <c r="C3259" t="s">
        <v>61</v>
      </c>
      <c r="D3259" s="24">
        <v>44986</v>
      </c>
      <c r="E3259">
        <v>156.75</v>
      </c>
    </row>
    <row r="3260" spans="1:5" x14ac:dyDescent="0.35">
      <c r="A3260" s="6">
        <v>44704</v>
      </c>
      <c r="B3260" t="s">
        <v>44</v>
      </c>
      <c r="C3260" t="s">
        <v>61</v>
      </c>
      <c r="D3260" s="24">
        <v>45078</v>
      </c>
      <c r="E3260">
        <v>129.26</v>
      </c>
    </row>
    <row r="3261" spans="1:5" x14ac:dyDescent="0.35">
      <c r="A3261" s="6">
        <v>44704</v>
      </c>
      <c r="B3261" t="s">
        <v>44</v>
      </c>
      <c r="C3261" t="s">
        <v>61</v>
      </c>
      <c r="D3261" s="24">
        <v>45170</v>
      </c>
      <c r="E3261">
        <v>114</v>
      </c>
    </row>
    <row r="3262" spans="1:5" x14ac:dyDescent="0.35">
      <c r="A3262" s="6">
        <v>44704</v>
      </c>
      <c r="B3262" t="s">
        <v>44</v>
      </c>
      <c r="C3262" t="s">
        <v>61</v>
      </c>
      <c r="D3262" s="24">
        <v>45261</v>
      </c>
      <c r="E3262">
        <v>76</v>
      </c>
    </row>
    <row r="3263" spans="1:5" x14ac:dyDescent="0.35">
      <c r="A3263" s="6">
        <v>44705</v>
      </c>
      <c r="B3263" t="s">
        <v>44</v>
      </c>
      <c r="C3263" t="s">
        <v>61</v>
      </c>
      <c r="D3263" s="24">
        <v>44713</v>
      </c>
      <c r="E3263">
        <v>237</v>
      </c>
    </row>
    <row r="3264" spans="1:5" x14ac:dyDescent="0.35">
      <c r="A3264" s="6">
        <v>44705</v>
      </c>
      <c r="B3264" t="s">
        <v>44</v>
      </c>
      <c r="C3264" t="s">
        <v>61</v>
      </c>
      <c r="D3264" s="24">
        <v>44805</v>
      </c>
      <c r="E3264">
        <v>215.24</v>
      </c>
    </row>
    <row r="3265" spans="1:5" x14ac:dyDescent="0.35">
      <c r="A3265" s="6">
        <v>44705</v>
      </c>
      <c r="B3265" t="s">
        <v>44</v>
      </c>
      <c r="C3265" t="s">
        <v>61</v>
      </c>
      <c r="D3265" s="24">
        <v>44896</v>
      </c>
      <c r="E3265">
        <v>141.86000000000001</v>
      </c>
    </row>
    <row r="3266" spans="1:5" x14ac:dyDescent="0.35">
      <c r="A3266" s="6">
        <v>44705</v>
      </c>
      <c r="B3266" t="s">
        <v>44</v>
      </c>
      <c r="C3266" t="s">
        <v>61</v>
      </c>
      <c r="D3266" s="24">
        <v>44986</v>
      </c>
      <c r="E3266">
        <v>158.77000000000001</v>
      </c>
    </row>
    <row r="3267" spans="1:5" x14ac:dyDescent="0.35">
      <c r="A3267" s="6">
        <v>44705</v>
      </c>
      <c r="B3267" t="s">
        <v>44</v>
      </c>
      <c r="C3267" t="s">
        <v>61</v>
      </c>
      <c r="D3267" s="24">
        <v>45078</v>
      </c>
      <c r="E3267">
        <v>137.75</v>
      </c>
    </row>
    <row r="3268" spans="1:5" x14ac:dyDescent="0.35">
      <c r="A3268" s="6">
        <v>44705</v>
      </c>
      <c r="B3268" t="s">
        <v>44</v>
      </c>
      <c r="C3268" t="s">
        <v>61</v>
      </c>
      <c r="D3268" s="24">
        <v>45170</v>
      </c>
      <c r="E3268">
        <v>115</v>
      </c>
    </row>
    <row r="3269" spans="1:5" x14ac:dyDescent="0.35">
      <c r="A3269" s="6">
        <v>44705</v>
      </c>
      <c r="B3269" t="s">
        <v>44</v>
      </c>
      <c r="C3269" t="s">
        <v>61</v>
      </c>
      <c r="D3269" s="24">
        <v>45261</v>
      </c>
      <c r="E3269">
        <v>77.5</v>
      </c>
    </row>
    <row r="3270" spans="1:5" x14ac:dyDescent="0.35">
      <c r="A3270" s="6">
        <v>44706</v>
      </c>
      <c r="B3270" t="s">
        <v>44</v>
      </c>
      <c r="C3270" t="s">
        <v>61</v>
      </c>
      <c r="D3270" s="24">
        <v>44713</v>
      </c>
      <c r="E3270">
        <v>237</v>
      </c>
    </row>
    <row r="3271" spans="1:5" x14ac:dyDescent="0.35">
      <c r="A3271" s="6">
        <v>44706</v>
      </c>
      <c r="B3271" t="s">
        <v>44</v>
      </c>
      <c r="C3271" t="s">
        <v>61</v>
      </c>
      <c r="D3271" s="24">
        <v>44805</v>
      </c>
      <c r="E3271">
        <v>225</v>
      </c>
    </row>
    <row r="3272" spans="1:5" x14ac:dyDescent="0.35">
      <c r="A3272" s="6">
        <v>44706</v>
      </c>
      <c r="B3272" t="s">
        <v>44</v>
      </c>
      <c r="C3272" t="s">
        <v>61</v>
      </c>
      <c r="D3272" s="24">
        <v>44896</v>
      </c>
      <c r="E3272">
        <v>141.86000000000001</v>
      </c>
    </row>
    <row r="3273" spans="1:5" x14ac:dyDescent="0.35">
      <c r="A3273" s="6">
        <v>44706</v>
      </c>
      <c r="B3273" t="s">
        <v>44</v>
      </c>
      <c r="C3273" t="s">
        <v>61</v>
      </c>
      <c r="D3273" s="24">
        <v>44986</v>
      </c>
      <c r="E3273">
        <v>158.77000000000001</v>
      </c>
    </row>
    <row r="3274" spans="1:5" x14ac:dyDescent="0.35">
      <c r="A3274" s="6">
        <v>44706</v>
      </c>
      <c r="B3274" t="s">
        <v>44</v>
      </c>
      <c r="C3274" t="s">
        <v>61</v>
      </c>
      <c r="D3274" s="24">
        <v>45078</v>
      </c>
      <c r="E3274">
        <v>137.75</v>
      </c>
    </row>
    <row r="3275" spans="1:5" x14ac:dyDescent="0.35">
      <c r="A3275" s="6">
        <v>44706</v>
      </c>
      <c r="B3275" t="s">
        <v>44</v>
      </c>
      <c r="C3275" t="s">
        <v>61</v>
      </c>
      <c r="D3275" s="24">
        <v>45170</v>
      </c>
      <c r="E3275">
        <v>125</v>
      </c>
    </row>
    <row r="3276" spans="1:5" x14ac:dyDescent="0.35">
      <c r="A3276" s="6">
        <v>44706</v>
      </c>
      <c r="B3276" t="s">
        <v>44</v>
      </c>
      <c r="C3276" t="s">
        <v>61</v>
      </c>
      <c r="D3276" s="24">
        <v>45261</v>
      </c>
      <c r="E3276">
        <v>77.5</v>
      </c>
    </row>
    <row r="3277" spans="1:5" x14ac:dyDescent="0.35">
      <c r="A3277" s="6">
        <v>44707</v>
      </c>
      <c r="B3277" t="s">
        <v>44</v>
      </c>
      <c r="C3277" t="s">
        <v>61</v>
      </c>
      <c r="D3277" s="24">
        <v>44713</v>
      </c>
      <c r="E3277">
        <v>250</v>
      </c>
    </row>
    <row r="3278" spans="1:5" x14ac:dyDescent="0.35">
      <c r="A3278" s="6">
        <v>44707</v>
      </c>
      <c r="B3278" t="s">
        <v>44</v>
      </c>
      <c r="C3278" t="s">
        <v>61</v>
      </c>
      <c r="D3278" s="24">
        <v>44805</v>
      </c>
      <c r="E3278">
        <v>226.39</v>
      </c>
    </row>
    <row r="3279" spans="1:5" x14ac:dyDescent="0.35">
      <c r="A3279" s="6">
        <v>44707</v>
      </c>
      <c r="B3279" t="s">
        <v>44</v>
      </c>
      <c r="C3279" t="s">
        <v>61</v>
      </c>
      <c r="D3279" s="24">
        <v>44896</v>
      </c>
      <c r="E3279">
        <v>145.35</v>
      </c>
    </row>
    <row r="3280" spans="1:5" x14ac:dyDescent="0.35">
      <c r="A3280" s="6">
        <v>44707</v>
      </c>
      <c r="B3280" t="s">
        <v>44</v>
      </c>
      <c r="C3280" t="s">
        <v>61</v>
      </c>
      <c r="D3280" s="24">
        <v>44986</v>
      </c>
      <c r="E3280">
        <v>167.39</v>
      </c>
    </row>
    <row r="3281" spans="1:5" x14ac:dyDescent="0.35">
      <c r="A3281" s="6">
        <v>44707</v>
      </c>
      <c r="B3281" t="s">
        <v>44</v>
      </c>
      <c r="C3281" t="s">
        <v>61</v>
      </c>
      <c r="D3281" s="24">
        <v>45078</v>
      </c>
      <c r="E3281">
        <v>145.22</v>
      </c>
    </row>
    <row r="3282" spans="1:5" x14ac:dyDescent="0.35">
      <c r="A3282" s="6">
        <v>44707</v>
      </c>
      <c r="B3282" t="s">
        <v>44</v>
      </c>
      <c r="C3282" t="s">
        <v>61</v>
      </c>
      <c r="D3282" s="24">
        <v>45170</v>
      </c>
      <c r="E3282">
        <v>128.62</v>
      </c>
    </row>
    <row r="3283" spans="1:5" x14ac:dyDescent="0.35">
      <c r="A3283" s="6">
        <v>44707</v>
      </c>
      <c r="B3283" t="s">
        <v>44</v>
      </c>
      <c r="C3283" t="s">
        <v>61</v>
      </c>
      <c r="D3283" s="24">
        <v>45261</v>
      </c>
      <c r="E3283">
        <v>79.739999999999995</v>
      </c>
    </row>
    <row r="3284" spans="1:5" x14ac:dyDescent="0.35">
      <c r="A3284" s="6">
        <v>44708</v>
      </c>
      <c r="B3284" t="s">
        <v>44</v>
      </c>
      <c r="C3284" t="s">
        <v>61</v>
      </c>
      <c r="D3284" s="24">
        <v>44713</v>
      </c>
      <c r="E3284">
        <v>260</v>
      </c>
    </row>
    <row r="3285" spans="1:5" x14ac:dyDescent="0.35">
      <c r="A3285" s="6">
        <v>44708</v>
      </c>
      <c r="B3285" t="s">
        <v>44</v>
      </c>
      <c r="C3285" t="s">
        <v>61</v>
      </c>
      <c r="D3285" s="24">
        <v>44805</v>
      </c>
      <c r="E3285">
        <v>266.08</v>
      </c>
    </row>
    <row r="3286" spans="1:5" x14ac:dyDescent="0.35">
      <c r="A3286" s="6">
        <v>44708</v>
      </c>
      <c r="B3286" t="s">
        <v>44</v>
      </c>
      <c r="C3286" t="s">
        <v>61</v>
      </c>
      <c r="D3286" s="24">
        <v>44896</v>
      </c>
      <c r="E3286">
        <v>157.85</v>
      </c>
    </row>
    <row r="3287" spans="1:5" x14ac:dyDescent="0.35">
      <c r="A3287" s="6">
        <v>44708</v>
      </c>
      <c r="B3287" t="s">
        <v>44</v>
      </c>
      <c r="C3287" t="s">
        <v>61</v>
      </c>
      <c r="D3287" s="24">
        <v>44986</v>
      </c>
      <c r="E3287">
        <v>189.32</v>
      </c>
    </row>
    <row r="3288" spans="1:5" x14ac:dyDescent="0.35">
      <c r="A3288" s="6">
        <v>44708</v>
      </c>
      <c r="B3288" t="s">
        <v>44</v>
      </c>
      <c r="C3288" t="s">
        <v>61</v>
      </c>
      <c r="D3288" s="24">
        <v>45078</v>
      </c>
      <c r="E3288">
        <v>164.25</v>
      </c>
    </row>
    <row r="3289" spans="1:5" x14ac:dyDescent="0.35">
      <c r="A3289" s="6">
        <v>44708</v>
      </c>
      <c r="B3289" t="s">
        <v>44</v>
      </c>
      <c r="C3289" t="s">
        <v>61</v>
      </c>
      <c r="D3289" s="24">
        <v>45170</v>
      </c>
      <c r="E3289">
        <v>140.59</v>
      </c>
    </row>
    <row r="3290" spans="1:5" x14ac:dyDescent="0.35">
      <c r="A3290" s="6">
        <v>44708</v>
      </c>
      <c r="B3290" t="s">
        <v>44</v>
      </c>
      <c r="C3290" t="s">
        <v>61</v>
      </c>
      <c r="D3290" s="24">
        <v>45261</v>
      </c>
      <c r="E3290">
        <v>83.04</v>
      </c>
    </row>
    <row r="3291" spans="1:5" x14ac:dyDescent="0.35">
      <c r="A3291" s="6">
        <v>44711</v>
      </c>
      <c r="B3291" t="s">
        <v>44</v>
      </c>
      <c r="C3291" t="s">
        <v>61</v>
      </c>
      <c r="D3291" s="24">
        <v>44713</v>
      </c>
      <c r="E3291">
        <v>275</v>
      </c>
    </row>
    <row r="3292" spans="1:5" x14ac:dyDescent="0.35">
      <c r="A3292" s="6">
        <v>44711</v>
      </c>
      <c r="B3292" t="s">
        <v>44</v>
      </c>
      <c r="C3292" t="s">
        <v>61</v>
      </c>
      <c r="D3292" s="24">
        <v>44805</v>
      </c>
      <c r="E3292">
        <v>290.04000000000002</v>
      </c>
    </row>
    <row r="3293" spans="1:5" x14ac:dyDescent="0.35">
      <c r="A3293" s="6">
        <v>44711</v>
      </c>
      <c r="B3293" t="s">
        <v>44</v>
      </c>
      <c r="C3293" t="s">
        <v>61</v>
      </c>
      <c r="D3293" s="24">
        <v>44896</v>
      </c>
      <c r="E3293">
        <v>172.07</v>
      </c>
    </row>
    <row r="3294" spans="1:5" x14ac:dyDescent="0.35">
      <c r="A3294" s="6">
        <v>44711</v>
      </c>
      <c r="B3294" t="s">
        <v>44</v>
      </c>
      <c r="C3294" t="s">
        <v>61</v>
      </c>
      <c r="D3294" s="24">
        <v>44986</v>
      </c>
      <c r="E3294">
        <v>211.62</v>
      </c>
    </row>
    <row r="3295" spans="1:5" x14ac:dyDescent="0.35">
      <c r="A3295" s="6">
        <v>44711</v>
      </c>
      <c r="B3295" t="s">
        <v>44</v>
      </c>
      <c r="C3295" t="s">
        <v>61</v>
      </c>
      <c r="D3295" s="24">
        <v>45078</v>
      </c>
      <c r="E3295">
        <v>183.59</v>
      </c>
    </row>
    <row r="3296" spans="1:5" x14ac:dyDescent="0.35">
      <c r="A3296" s="6">
        <v>44711</v>
      </c>
      <c r="B3296" t="s">
        <v>44</v>
      </c>
      <c r="C3296" t="s">
        <v>61</v>
      </c>
      <c r="D3296" s="24">
        <v>45170</v>
      </c>
      <c r="E3296">
        <v>144.16</v>
      </c>
    </row>
    <row r="3297" spans="1:5" x14ac:dyDescent="0.35">
      <c r="A3297" s="6">
        <v>44711</v>
      </c>
      <c r="B3297" t="s">
        <v>44</v>
      </c>
      <c r="C3297" t="s">
        <v>61</v>
      </c>
      <c r="D3297" s="24">
        <v>45261</v>
      </c>
      <c r="E3297">
        <v>86.14</v>
      </c>
    </row>
    <row r="3298" spans="1:5" x14ac:dyDescent="0.35">
      <c r="A3298" s="6">
        <v>44712</v>
      </c>
      <c r="B3298" t="s">
        <v>44</v>
      </c>
      <c r="C3298" t="s">
        <v>61</v>
      </c>
      <c r="D3298" s="24">
        <v>44713</v>
      </c>
      <c r="E3298">
        <v>275</v>
      </c>
    </row>
    <row r="3299" spans="1:5" x14ac:dyDescent="0.35">
      <c r="A3299" s="6">
        <v>44712</v>
      </c>
      <c r="B3299" t="s">
        <v>44</v>
      </c>
      <c r="C3299" t="s">
        <v>61</v>
      </c>
      <c r="D3299" s="24">
        <v>44805</v>
      </c>
      <c r="E3299">
        <v>280</v>
      </c>
    </row>
    <row r="3300" spans="1:5" x14ac:dyDescent="0.35">
      <c r="A3300" s="6">
        <v>44712</v>
      </c>
      <c r="B3300" t="s">
        <v>44</v>
      </c>
      <c r="C3300" t="s">
        <v>61</v>
      </c>
      <c r="D3300" s="24">
        <v>44896</v>
      </c>
      <c r="E3300">
        <v>160</v>
      </c>
    </row>
    <row r="3301" spans="1:5" x14ac:dyDescent="0.35">
      <c r="A3301" s="6">
        <v>44712</v>
      </c>
      <c r="B3301" t="s">
        <v>44</v>
      </c>
      <c r="C3301" t="s">
        <v>61</v>
      </c>
      <c r="D3301" s="24">
        <v>44986</v>
      </c>
      <c r="E3301">
        <v>200</v>
      </c>
    </row>
    <row r="3302" spans="1:5" x14ac:dyDescent="0.35">
      <c r="A3302" s="6">
        <v>44712</v>
      </c>
      <c r="B3302" t="s">
        <v>44</v>
      </c>
      <c r="C3302" t="s">
        <v>61</v>
      </c>
      <c r="D3302" s="24">
        <v>45078</v>
      </c>
      <c r="E3302">
        <v>165</v>
      </c>
    </row>
    <row r="3303" spans="1:5" x14ac:dyDescent="0.35">
      <c r="A3303" s="6">
        <v>44712</v>
      </c>
      <c r="B3303" t="s">
        <v>44</v>
      </c>
      <c r="C3303" t="s">
        <v>61</v>
      </c>
      <c r="D3303" s="24">
        <v>45170</v>
      </c>
      <c r="E3303">
        <v>144.16</v>
      </c>
    </row>
    <row r="3304" spans="1:5" x14ac:dyDescent="0.35">
      <c r="A3304" s="6">
        <v>44712</v>
      </c>
      <c r="B3304" t="s">
        <v>44</v>
      </c>
      <c r="C3304" t="s">
        <v>61</v>
      </c>
      <c r="D3304" s="24">
        <v>45261</v>
      </c>
      <c r="E3304">
        <v>86.14</v>
      </c>
    </row>
    <row r="3305" spans="1:5" x14ac:dyDescent="0.35">
      <c r="A3305" s="6">
        <v>44713</v>
      </c>
      <c r="B3305" t="s">
        <v>44</v>
      </c>
      <c r="C3305" t="s">
        <v>61</v>
      </c>
      <c r="D3305" s="24">
        <v>44713</v>
      </c>
      <c r="E3305">
        <v>275</v>
      </c>
    </row>
    <row r="3306" spans="1:5" x14ac:dyDescent="0.35">
      <c r="A3306" s="6">
        <v>44713</v>
      </c>
      <c r="B3306" t="s">
        <v>44</v>
      </c>
      <c r="C3306" t="s">
        <v>61</v>
      </c>
      <c r="D3306" s="24">
        <v>44805</v>
      </c>
      <c r="E3306">
        <v>260</v>
      </c>
    </row>
    <row r="3307" spans="1:5" x14ac:dyDescent="0.35">
      <c r="A3307" s="6">
        <v>44713</v>
      </c>
      <c r="B3307" t="s">
        <v>44</v>
      </c>
      <c r="C3307" t="s">
        <v>61</v>
      </c>
      <c r="D3307" s="24">
        <v>44896</v>
      </c>
      <c r="E3307">
        <v>150</v>
      </c>
    </row>
    <row r="3308" spans="1:5" x14ac:dyDescent="0.35">
      <c r="A3308" s="6">
        <v>44713</v>
      </c>
      <c r="B3308" t="s">
        <v>44</v>
      </c>
      <c r="C3308" t="s">
        <v>61</v>
      </c>
      <c r="D3308" s="24">
        <v>44986</v>
      </c>
      <c r="E3308">
        <v>200</v>
      </c>
    </row>
    <row r="3309" spans="1:5" x14ac:dyDescent="0.35">
      <c r="A3309" s="6">
        <v>44713</v>
      </c>
      <c r="B3309" t="s">
        <v>44</v>
      </c>
      <c r="C3309" t="s">
        <v>61</v>
      </c>
      <c r="D3309" s="24">
        <v>45078</v>
      </c>
      <c r="E3309">
        <v>165</v>
      </c>
    </row>
    <row r="3310" spans="1:5" x14ac:dyDescent="0.35">
      <c r="A3310" s="6">
        <v>44713</v>
      </c>
      <c r="B3310" t="s">
        <v>44</v>
      </c>
      <c r="C3310" t="s">
        <v>61</v>
      </c>
      <c r="D3310" s="24">
        <v>45170</v>
      </c>
      <c r="E3310">
        <v>144.16</v>
      </c>
    </row>
    <row r="3311" spans="1:5" x14ac:dyDescent="0.35">
      <c r="A3311" s="6">
        <v>44713</v>
      </c>
      <c r="B3311" t="s">
        <v>44</v>
      </c>
      <c r="C3311" t="s">
        <v>61</v>
      </c>
      <c r="D3311" s="24">
        <v>45261</v>
      </c>
      <c r="E3311">
        <v>86.14</v>
      </c>
    </row>
    <row r="3312" spans="1:5" x14ac:dyDescent="0.35">
      <c r="A3312" s="6">
        <v>44714</v>
      </c>
      <c r="B3312" t="s">
        <v>44</v>
      </c>
      <c r="C3312" t="s">
        <v>61</v>
      </c>
      <c r="D3312" s="24">
        <v>44713</v>
      </c>
      <c r="E3312">
        <v>275</v>
      </c>
    </row>
    <row r="3313" spans="1:5" x14ac:dyDescent="0.35">
      <c r="A3313" s="6">
        <v>44714</v>
      </c>
      <c r="B3313" t="s">
        <v>44</v>
      </c>
      <c r="C3313" t="s">
        <v>61</v>
      </c>
      <c r="D3313" s="24">
        <v>44805</v>
      </c>
      <c r="E3313">
        <v>245</v>
      </c>
    </row>
    <row r="3314" spans="1:5" x14ac:dyDescent="0.35">
      <c r="A3314" s="6">
        <v>44714</v>
      </c>
      <c r="B3314" t="s">
        <v>44</v>
      </c>
      <c r="C3314" t="s">
        <v>61</v>
      </c>
      <c r="D3314" s="24">
        <v>44896</v>
      </c>
      <c r="E3314">
        <v>150</v>
      </c>
    </row>
    <row r="3315" spans="1:5" x14ac:dyDescent="0.35">
      <c r="A3315" s="6">
        <v>44714</v>
      </c>
      <c r="B3315" t="s">
        <v>44</v>
      </c>
      <c r="C3315" t="s">
        <v>61</v>
      </c>
      <c r="D3315" s="24">
        <v>44986</v>
      </c>
      <c r="E3315">
        <v>200</v>
      </c>
    </row>
    <row r="3316" spans="1:5" x14ac:dyDescent="0.35">
      <c r="A3316" s="6">
        <v>44714</v>
      </c>
      <c r="B3316" t="s">
        <v>44</v>
      </c>
      <c r="C3316" t="s">
        <v>61</v>
      </c>
      <c r="D3316" s="24">
        <v>45078</v>
      </c>
      <c r="E3316">
        <v>165</v>
      </c>
    </row>
    <row r="3317" spans="1:5" x14ac:dyDescent="0.35">
      <c r="A3317" s="6">
        <v>44714</v>
      </c>
      <c r="B3317" t="s">
        <v>44</v>
      </c>
      <c r="C3317" t="s">
        <v>61</v>
      </c>
      <c r="D3317" s="24">
        <v>45170</v>
      </c>
      <c r="E3317">
        <v>144.16</v>
      </c>
    </row>
    <row r="3318" spans="1:5" x14ac:dyDescent="0.35">
      <c r="A3318" s="6">
        <v>44714</v>
      </c>
      <c r="B3318" t="s">
        <v>44</v>
      </c>
      <c r="C3318" t="s">
        <v>61</v>
      </c>
      <c r="D3318" s="24">
        <v>45261</v>
      </c>
      <c r="E3318">
        <v>86.14</v>
      </c>
    </row>
    <row r="3319" spans="1:5" x14ac:dyDescent="0.35">
      <c r="A3319" s="6">
        <v>44715</v>
      </c>
      <c r="B3319" t="s">
        <v>44</v>
      </c>
      <c r="C3319" t="s">
        <v>61</v>
      </c>
      <c r="D3319" s="24">
        <v>44713</v>
      </c>
      <c r="E3319">
        <v>275</v>
      </c>
    </row>
    <row r="3320" spans="1:5" x14ac:dyDescent="0.35">
      <c r="A3320" s="6">
        <v>44715</v>
      </c>
      <c r="B3320" t="s">
        <v>44</v>
      </c>
      <c r="C3320" t="s">
        <v>61</v>
      </c>
      <c r="D3320" s="24">
        <v>44805</v>
      </c>
      <c r="E3320">
        <v>245</v>
      </c>
    </row>
    <row r="3321" spans="1:5" x14ac:dyDescent="0.35">
      <c r="A3321" s="6">
        <v>44715</v>
      </c>
      <c r="B3321" t="s">
        <v>44</v>
      </c>
      <c r="C3321" t="s">
        <v>61</v>
      </c>
      <c r="D3321" s="24">
        <v>44896</v>
      </c>
      <c r="E3321">
        <v>150</v>
      </c>
    </row>
    <row r="3322" spans="1:5" x14ac:dyDescent="0.35">
      <c r="A3322" s="6">
        <v>44715</v>
      </c>
      <c r="B3322" t="s">
        <v>44</v>
      </c>
      <c r="C3322" t="s">
        <v>61</v>
      </c>
      <c r="D3322" s="24">
        <v>44986</v>
      </c>
      <c r="E3322">
        <v>200</v>
      </c>
    </row>
    <row r="3323" spans="1:5" x14ac:dyDescent="0.35">
      <c r="A3323" s="6">
        <v>44715</v>
      </c>
      <c r="B3323" t="s">
        <v>44</v>
      </c>
      <c r="C3323" t="s">
        <v>61</v>
      </c>
      <c r="D3323" s="24">
        <v>45078</v>
      </c>
      <c r="E3323">
        <v>165</v>
      </c>
    </row>
    <row r="3324" spans="1:5" x14ac:dyDescent="0.35">
      <c r="A3324" s="6">
        <v>44715</v>
      </c>
      <c r="B3324" t="s">
        <v>44</v>
      </c>
      <c r="C3324" t="s">
        <v>61</v>
      </c>
      <c r="D3324" s="24">
        <v>45170</v>
      </c>
      <c r="E3324">
        <v>144.16</v>
      </c>
    </row>
    <row r="3325" spans="1:5" x14ac:dyDescent="0.35">
      <c r="A3325" s="6">
        <v>44715</v>
      </c>
      <c r="B3325" t="s">
        <v>44</v>
      </c>
      <c r="C3325" t="s">
        <v>61</v>
      </c>
      <c r="D3325" s="24">
        <v>45261</v>
      </c>
      <c r="E3325">
        <v>86.14</v>
      </c>
    </row>
    <row r="3326" spans="1:5" x14ac:dyDescent="0.35">
      <c r="A3326" s="6">
        <v>44718</v>
      </c>
      <c r="B3326" t="s">
        <v>44</v>
      </c>
      <c r="C3326" t="s">
        <v>61</v>
      </c>
      <c r="D3326" s="24">
        <v>44713</v>
      </c>
      <c r="E3326">
        <v>275</v>
      </c>
    </row>
    <row r="3327" spans="1:5" x14ac:dyDescent="0.35">
      <c r="A3327" s="6">
        <v>44718</v>
      </c>
      <c r="B3327" t="s">
        <v>44</v>
      </c>
      <c r="C3327" t="s">
        <v>61</v>
      </c>
      <c r="D3327" s="24">
        <v>44805</v>
      </c>
      <c r="E3327">
        <v>245</v>
      </c>
    </row>
    <row r="3328" spans="1:5" x14ac:dyDescent="0.35">
      <c r="A3328" s="6">
        <v>44718</v>
      </c>
      <c r="B3328" t="s">
        <v>44</v>
      </c>
      <c r="C3328" t="s">
        <v>61</v>
      </c>
      <c r="D3328" s="24">
        <v>44896</v>
      </c>
      <c r="E3328">
        <v>150</v>
      </c>
    </row>
    <row r="3329" spans="1:5" x14ac:dyDescent="0.35">
      <c r="A3329" s="6">
        <v>44718</v>
      </c>
      <c r="B3329" t="s">
        <v>44</v>
      </c>
      <c r="C3329" t="s">
        <v>61</v>
      </c>
      <c r="D3329" s="24">
        <v>44986</v>
      </c>
      <c r="E3329">
        <v>200</v>
      </c>
    </row>
    <row r="3330" spans="1:5" x14ac:dyDescent="0.35">
      <c r="A3330" s="6">
        <v>44718</v>
      </c>
      <c r="B3330" t="s">
        <v>44</v>
      </c>
      <c r="C3330" t="s">
        <v>61</v>
      </c>
      <c r="D3330" s="24">
        <v>45078</v>
      </c>
      <c r="E3330">
        <v>165</v>
      </c>
    </row>
    <row r="3331" spans="1:5" x14ac:dyDescent="0.35">
      <c r="A3331" s="6">
        <v>44718</v>
      </c>
      <c r="B3331" t="s">
        <v>44</v>
      </c>
      <c r="C3331" t="s">
        <v>61</v>
      </c>
      <c r="D3331" s="24">
        <v>45170</v>
      </c>
      <c r="E3331">
        <v>144.16</v>
      </c>
    </row>
    <row r="3332" spans="1:5" x14ac:dyDescent="0.35">
      <c r="A3332" s="6">
        <v>44718</v>
      </c>
      <c r="B3332" t="s">
        <v>44</v>
      </c>
      <c r="C3332" t="s">
        <v>61</v>
      </c>
      <c r="D3332" s="24">
        <v>45261</v>
      </c>
      <c r="E3332">
        <v>90</v>
      </c>
    </row>
    <row r="3333" spans="1:5" x14ac:dyDescent="0.35">
      <c r="A3333" s="6">
        <v>44719</v>
      </c>
      <c r="B3333" t="s">
        <v>44</v>
      </c>
      <c r="C3333" t="s">
        <v>61</v>
      </c>
      <c r="D3333" s="24">
        <v>44713</v>
      </c>
      <c r="E3333">
        <v>275</v>
      </c>
    </row>
    <row r="3334" spans="1:5" x14ac:dyDescent="0.35">
      <c r="A3334" s="6">
        <v>44719</v>
      </c>
      <c r="B3334" t="s">
        <v>44</v>
      </c>
      <c r="C3334" t="s">
        <v>61</v>
      </c>
      <c r="D3334" s="24">
        <v>44805</v>
      </c>
      <c r="E3334">
        <v>250</v>
      </c>
    </row>
    <row r="3335" spans="1:5" x14ac:dyDescent="0.35">
      <c r="A3335" s="6">
        <v>44719</v>
      </c>
      <c r="B3335" t="s">
        <v>44</v>
      </c>
      <c r="C3335" t="s">
        <v>61</v>
      </c>
      <c r="D3335" s="24">
        <v>44896</v>
      </c>
      <c r="E3335">
        <v>155</v>
      </c>
    </row>
    <row r="3336" spans="1:5" x14ac:dyDescent="0.35">
      <c r="A3336" s="6">
        <v>44719</v>
      </c>
      <c r="B3336" t="s">
        <v>44</v>
      </c>
      <c r="C3336" t="s">
        <v>61</v>
      </c>
      <c r="D3336" s="24">
        <v>44986</v>
      </c>
      <c r="E3336">
        <v>200</v>
      </c>
    </row>
    <row r="3337" spans="1:5" x14ac:dyDescent="0.35">
      <c r="A3337" s="6">
        <v>44719</v>
      </c>
      <c r="B3337" t="s">
        <v>44</v>
      </c>
      <c r="C3337" t="s">
        <v>61</v>
      </c>
      <c r="D3337" s="24">
        <v>45078</v>
      </c>
      <c r="E3337">
        <v>165</v>
      </c>
    </row>
    <row r="3338" spans="1:5" x14ac:dyDescent="0.35">
      <c r="A3338" s="6">
        <v>44719</v>
      </c>
      <c r="B3338" t="s">
        <v>44</v>
      </c>
      <c r="C3338" t="s">
        <v>61</v>
      </c>
      <c r="D3338" s="24">
        <v>45170</v>
      </c>
      <c r="E3338">
        <v>150</v>
      </c>
    </row>
    <row r="3339" spans="1:5" x14ac:dyDescent="0.35">
      <c r="A3339" s="6">
        <v>44719</v>
      </c>
      <c r="B3339" t="s">
        <v>44</v>
      </c>
      <c r="C3339" t="s">
        <v>61</v>
      </c>
      <c r="D3339" s="24">
        <v>45261</v>
      </c>
      <c r="E3339">
        <v>92</v>
      </c>
    </row>
    <row r="3340" spans="1:5" x14ac:dyDescent="0.35">
      <c r="A3340" s="6">
        <v>44720</v>
      </c>
      <c r="B3340" t="s">
        <v>44</v>
      </c>
      <c r="C3340" t="s">
        <v>61</v>
      </c>
      <c r="D3340" s="24">
        <v>44713</v>
      </c>
      <c r="E3340">
        <v>275</v>
      </c>
    </row>
    <row r="3341" spans="1:5" x14ac:dyDescent="0.35">
      <c r="A3341" s="6">
        <v>44720</v>
      </c>
      <c r="B3341" t="s">
        <v>44</v>
      </c>
      <c r="C3341" t="s">
        <v>61</v>
      </c>
      <c r="D3341" s="24">
        <v>44805</v>
      </c>
      <c r="E3341">
        <v>252</v>
      </c>
    </row>
    <row r="3342" spans="1:5" x14ac:dyDescent="0.35">
      <c r="A3342" s="6">
        <v>44720</v>
      </c>
      <c r="B3342" t="s">
        <v>44</v>
      </c>
      <c r="C3342" t="s">
        <v>61</v>
      </c>
      <c r="D3342" s="24">
        <v>44896</v>
      </c>
      <c r="E3342">
        <v>155</v>
      </c>
    </row>
    <row r="3343" spans="1:5" x14ac:dyDescent="0.35">
      <c r="A3343" s="6">
        <v>44720</v>
      </c>
      <c r="B3343" t="s">
        <v>44</v>
      </c>
      <c r="C3343" t="s">
        <v>61</v>
      </c>
      <c r="D3343" s="24">
        <v>44986</v>
      </c>
      <c r="E3343">
        <v>200</v>
      </c>
    </row>
    <row r="3344" spans="1:5" x14ac:dyDescent="0.35">
      <c r="A3344" s="6">
        <v>44720</v>
      </c>
      <c r="B3344" t="s">
        <v>44</v>
      </c>
      <c r="C3344" t="s">
        <v>61</v>
      </c>
      <c r="D3344" s="24">
        <v>45078</v>
      </c>
      <c r="E3344">
        <v>168.5</v>
      </c>
    </row>
    <row r="3345" spans="1:5" x14ac:dyDescent="0.35">
      <c r="A3345" s="6">
        <v>44720</v>
      </c>
      <c r="B3345" t="s">
        <v>44</v>
      </c>
      <c r="C3345" t="s">
        <v>61</v>
      </c>
      <c r="D3345" s="24">
        <v>45170</v>
      </c>
      <c r="E3345">
        <v>153</v>
      </c>
    </row>
    <row r="3346" spans="1:5" x14ac:dyDescent="0.35">
      <c r="A3346" s="6">
        <v>44720</v>
      </c>
      <c r="B3346" t="s">
        <v>44</v>
      </c>
      <c r="C3346" t="s">
        <v>61</v>
      </c>
      <c r="D3346" s="24">
        <v>45261</v>
      </c>
      <c r="E3346">
        <v>92</v>
      </c>
    </row>
    <row r="3347" spans="1:5" x14ac:dyDescent="0.35">
      <c r="A3347" s="6">
        <v>44721</v>
      </c>
      <c r="B3347" t="s">
        <v>44</v>
      </c>
      <c r="C3347" t="s">
        <v>61</v>
      </c>
      <c r="D3347" s="24">
        <v>44713</v>
      </c>
      <c r="E3347">
        <v>275</v>
      </c>
    </row>
    <row r="3348" spans="1:5" x14ac:dyDescent="0.35">
      <c r="A3348" s="6">
        <v>44721</v>
      </c>
      <c r="B3348" t="s">
        <v>44</v>
      </c>
      <c r="C3348" t="s">
        <v>61</v>
      </c>
      <c r="D3348" s="24">
        <v>44805</v>
      </c>
      <c r="E3348">
        <v>252</v>
      </c>
    </row>
    <row r="3349" spans="1:5" x14ac:dyDescent="0.35">
      <c r="A3349" s="6">
        <v>44721</v>
      </c>
      <c r="B3349" t="s">
        <v>44</v>
      </c>
      <c r="C3349" t="s">
        <v>61</v>
      </c>
      <c r="D3349" s="24">
        <v>44896</v>
      </c>
      <c r="E3349">
        <v>155</v>
      </c>
    </row>
    <row r="3350" spans="1:5" x14ac:dyDescent="0.35">
      <c r="A3350" s="6">
        <v>44721</v>
      </c>
      <c r="B3350" t="s">
        <v>44</v>
      </c>
      <c r="C3350" t="s">
        <v>61</v>
      </c>
      <c r="D3350" s="24">
        <v>44986</v>
      </c>
      <c r="E3350">
        <v>211.66</v>
      </c>
    </row>
    <row r="3351" spans="1:5" x14ac:dyDescent="0.35">
      <c r="A3351" s="6">
        <v>44721</v>
      </c>
      <c r="B3351" t="s">
        <v>44</v>
      </c>
      <c r="C3351" t="s">
        <v>61</v>
      </c>
      <c r="D3351" s="24">
        <v>45078</v>
      </c>
      <c r="E3351">
        <v>178.32</v>
      </c>
    </row>
    <row r="3352" spans="1:5" x14ac:dyDescent="0.35">
      <c r="A3352" s="6">
        <v>44721</v>
      </c>
      <c r="B3352" t="s">
        <v>44</v>
      </c>
      <c r="C3352" t="s">
        <v>61</v>
      </c>
      <c r="D3352" s="24">
        <v>45170</v>
      </c>
      <c r="E3352">
        <v>161.91999999999999</v>
      </c>
    </row>
    <row r="3353" spans="1:5" x14ac:dyDescent="0.35">
      <c r="A3353" s="6">
        <v>44721</v>
      </c>
      <c r="B3353" t="s">
        <v>44</v>
      </c>
      <c r="C3353" t="s">
        <v>61</v>
      </c>
      <c r="D3353" s="24">
        <v>45261</v>
      </c>
      <c r="E3353">
        <v>97.36</v>
      </c>
    </row>
    <row r="3354" spans="1:5" x14ac:dyDescent="0.35">
      <c r="A3354" s="6">
        <v>44722</v>
      </c>
      <c r="B3354" t="s">
        <v>44</v>
      </c>
      <c r="C3354" t="s">
        <v>61</v>
      </c>
      <c r="D3354" s="24">
        <v>44713</v>
      </c>
      <c r="E3354">
        <v>275</v>
      </c>
    </row>
    <row r="3355" spans="1:5" x14ac:dyDescent="0.35">
      <c r="A3355" s="6">
        <v>44722</v>
      </c>
      <c r="B3355" t="s">
        <v>44</v>
      </c>
      <c r="C3355" t="s">
        <v>61</v>
      </c>
      <c r="D3355" s="24">
        <v>44805</v>
      </c>
      <c r="E3355">
        <v>252</v>
      </c>
    </row>
    <row r="3356" spans="1:5" x14ac:dyDescent="0.35">
      <c r="A3356" s="6">
        <v>44722</v>
      </c>
      <c r="B3356" t="s">
        <v>44</v>
      </c>
      <c r="C3356" t="s">
        <v>61</v>
      </c>
      <c r="D3356" s="24">
        <v>44896</v>
      </c>
      <c r="E3356">
        <v>155</v>
      </c>
    </row>
    <row r="3357" spans="1:5" x14ac:dyDescent="0.35">
      <c r="A3357" s="6">
        <v>44722</v>
      </c>
      <c r="B3357" t="s">
        <v>44</v>
      </c>
      <c r="C3357" t="s">
        <v>61</v>
      </c>
      <c r="D3357" s="24">
        <v>44986</v>
      </c>
      <c r="E3357">
        <v>215.58</v>
      </c>
    </row>
    <row r="3358" spans="1:5" x14ac:dyDescent="0.35">
      <c r="A3358" s="6">
        <v>44722</v>
      </c>
      <c r="B3358" t="s">
        <v>44</v>
      </c>
      <c r="C3358" t="s">
        <v>61</v>
      </c>
      <c r="D3358" s="24">
        <v>45078</v>
      </c>
      <c r="E3358">
        <v>181.62</v>
      </c>
    </row>
    <row r="3359" spans="1:5" x14ac:dyDescent="0.35">
      <c r="A3359" s="6">
        <v>44722</v>
      </c>
      <c r="B3359" t="s">
        <v>44</v>
      </c>
      <c r="C3359" t="s">
        <v>61</v>
      </c>
      <c r="D3359" s="24">
        <v>45170</v>
      </c>
      <c r="E3359">
        <v>164.92</v>
      </c>
    </row>
    <row r="3360" spans="1:5" x14ac:dyDescent="0.35">
      <c r="A3360" s="6">
        <v>44722</v>
      </c>
      <c r="B3360" t="s">
        <v>44</v>
      </c>
      <c r="C3360" t="s">
        <v>61</v>
      </c>
      <c r="D3360" s="24">
        <v>45261</v>
      </c>
      <c r="E3360">
        <v>99.16</v>
      </c>
    </row>
    <row r="3361" spans="1:5" x14ac:dyDescent="0.35">
      <c r="A3361" s="6">
        <v>44725</v>
      </c>
      <c r="B3361" t="s">
        <v>44</v>
      </c>
      <c r="C3361" t="s">
        <v>61</v>
      </c>
      <c r="D3361" s="24">
        <v>44713</v>
      </c>
      <c r="E3361">
        <v>275</v>
      </c>
    </row>
    <row r="3362" spans="1:5" x14ac:dyDescent="0.35">
      <c r="A3362" s="6">
        <v>44725</v>
      </c>
      <c r="B3362" t="s">
        <v>44</v>
      </c>
      <c r="C3362" t="s">
        <v>61</v>
      </c>
      <c r="D3362" s="24">
        <v>44805</v>
      </c>
      <c r="E3362">
        <v>252</v>
      </c>
    </row>
    <row r="3363" spans="1:5" x14ac:dyDescent="0.35">
      <c r="A3363" s="6">
        <v>44725</v>
      </c>
      <c r="B3363" t="s">
        <v>44</v>
      </c>
      <c r="C3363" t="s">
        <v>61</v>
      </c>
      <c r="D3363" s="24">
        <v>44896</v>
      </c>
      <c r="E3363">
        <v>155</v>
      </c>
    </row>
    <row r="3364" spans="1:5" x14ac:dyDescent="0.35">
      <c r="A3364" s="6">
        <v>44725</v>
      </c>
      <c r="B3364" t="s">
        <v>44</v>
      </c>
      <c r="C3364" t="s">
        <v>61</v>
      </c>
      <c r="D3364" s="24">
        <v>44986</v>
      </c>
      <c r="E3364">
        <v>215.58</v>
      </c>
    </row>
    <row r="3365" spans="1:5" x14ac:dyDescent="0.35">
      <c r="A3365" s="6">
        <v>44725</v>
      </c>
      <c r="B3365" t="s">
        <v>44</v>
      </c>
      <c r="C3365" t="s">
        <v>61</v>
      </c>
      <c r="D3365" s="24">
        <v>45078</v>
      </c>
      <c r="E3365">
        <v>181.62</v>
      </c>
    </row>
    <row r="3366" spans="1:5" x14ac:dyDescent="0.35">
      <c r="A3366" s="6">
        <v>44725</v>
      </c>
      <c r="B3366" t="s">
        <v>44</v>
      </c>
      <c r="C3366" t="s">
        <v>61</v>
      </c>
      <c r="D3366" s="24">
        <v>45170</v>
      </c>
      <c r="E3366">
        <v>164.92</v>
      </c>
    </row>
    <row r="3367" spans="1:5" x14ac:dyDescent="0.35">
      <c r="A3367" s="6">
        <v>44725</v>
      </c>
      <c r="B3367" t="s">
        <v>44</v>
      </c>
      <c r="C3367" t="s">
        <v>61</v>
      </c>
      <c r="D3367" s="24">
        <v>45261</v>
      </c>
      <c r="E3367">
        <v>99.16</v>
      </c>
    </row>
    <row r="3368" spans="1:5" x14ac:dyDescent="0.35">
      <c r="A3368" s="6">
        <v>44726</v>
      </c>
      <c r="B3368" t="s">
        <v>44</v>
      </c>
      <c r="C3368" t="s">
        <v>61</v>
      </c>
      <c r="D3368" s="24">
        <v>44713</v>
      </c>
      <c r="E3368">
        <v>260</v>
      </c>
    </row>
    <row r="3369" spans="1:5" x14ac:dyDescent="0.35">
      <c r="A3369" s="6">
        <v>44726</v>
      </c>
      <c r="B3369" t="s">
        <v>44</v>
      </c>
      <c r="C3369" t="s">
        <v>61</v>
      </c>
      <c r="D3369" s="24">
        <v>44805</v>
      </c>
      <c r="E3369">
        <v>252</v>
      </c>
    </row>
    <row r="3370" spans="1:5" x14ac:dyDescent="0.35">
      <c r="A3370" s="6">
        <v>44726</v>
      </c>
      <c r="B3370" t="s">
        <v>44</v>
      </c>
      <c r="C3370" t="s">
        <v>61</v>
      </c>
      <c r="D3370" s="24">
        <v>44896</v>
      </c>
      <c r="E3370">
        <v>155</v>
      </c>
    </row>
    <row r="3371" spans="1:5" x14ac:dyDescent="0.35">
      <c r="A3371" s="6">
        <v>44726</v>
      </c>
      <c r="B3371" t="s">
        <v>44</v>
      </c>
      <c r="C3371" t="s">
        <v>61</v>
      </c>
      <c r="D3371" s="24">
        <v>44986</v>
      </c>
      <c r="E3371">
        <v>215.58</v>
      </c>
    </row>
    <row r="3372" spans="1:5" x14ac:dyDescent="0.35">
      <c r="A3372" s="6">
        <v>44726</v>
      </c>
      <c r="B3372" t="s">
        <v>44</v>
      </c>
      <c r="C3372" t="s">
        <v>61</v>
      </c>
      <c r="D3372" s="24">
        <v>45078</v>
      </c>
      <c r="E3372">
        <v>181.62</v>
      </c>
    </row>
    <row r="3373" spans="1:5" x14ac:dyDescent="0.35">
      <c r="A3373" s="6">
        <v>44726</v>
      </c>
      <c r="B3373" t="s">
        <v>44</v>
      </c>
      <c r="C3373" t="s">
        <v>61</v>
      </c>
      <c r="D3373" s="24">
        <v>45170</v>
      </c>
      <c r="E3373">
        <v>164.92</v>
      </c>
    </row>
    <row r="3374" spans="1:5" x14ac:dyDescent="0.35">
      <c r="A3374" s="6">
        <v>44726</v>
      </c>
      <c r="B3374" t="s">
        <v>44</v>
      </c>
      <c r="C3374" t="s">
        <v>61</v>
      </c>
      <c r="D3374" s="24">
        <v>45261</v>
      </c>
      <c r="E3374">
        <v>99.16</v>
      </c>
    </row>
    <row r="3375" spans="1:5" x14ac:dyDescent="0.35">
      <c r="A3375" s="6">
        <v>44727</v>
      </c>
      <c r="B3375" t="s">
        <v>44</v>
      </c>
      <c r="C3375" t="s">
        <v>61</v>
      </c>
      <c r="D3375" s="24">
        <v>44713</v>
      </c>
      <c r="E3375">
        <v>260</v>
      </c>
    </row>
    <row r="3376" spans="1:5" x14ac:dyDescent="0.35">
      <c r="A3376" s="6">
        <v>44727</v>
      </c>
      <c r="B3376" t="s">
        <v>44</v>
      </c>
      <c r="C3376" t="s">
        <v>61</v>
      </c>
      <c r="D3376" s="24">
        <v>44805</v>
      </c>
      <c r="E3376">
        <v>252</v>
      </c>
    </row>
    <row r="3377" spans="1:5" x14ac:dyDescent="0.35">
      <c r="A3377" s="6">
        <v>44727</v>
      </c>
      <c r="B3377" t="s">
        <v>44</v>
      </c>
      <c r="C3377" t="s">
        <v>61</v>
      </c>
      <c r="D3377" s="24">
        <v>44896</v>
      </c>
      <c r="E3377">
        <v>165</v>
      </c>
    </row>
    <row r="3378" spans="1:5" x14ac:dyDescent="0.35">
      <c r="A3378" s="6">
        <v>44727</v>
      </c>
      <c r="B3378" t="s">
        <v>44</v>
      </c>
      <c r="C3378" t="s">
        <v>61</v>
      </c>
      <c r="D3378" s="24">
        <v>44986</v>
      </c>
      <c r="E3378">
        <v>215.58</v>
      </c>
    </row>
    <row r="3379" spans="1:5" x14ac:dyDescent="0.35">
      <c r="A3379" s="6">
        <v>44727</v>
      </c>
      <c r="B3379" t="s">
        <v>44</v>
      </c>
      <c r="C3379" t="s">
        <v>61</v>
      </c>
      <c r="D3379" s="24">
        <v>45078</v>
      </c>
      <c r="E3379">
        <v>181.62</v>
      </c>
    </row>
    <row r="3380" spans="1:5" x14ac:dyDescent="0.35">
      <c r="A3380" s="6">
        <v>44727</v>
      </c>
      <c r="B3380" t="s">
        <v>44</v>
      </c>
      <c r="C3380" t="s">
        <v>61</v>
      </c>
      <c r="D3380" s="24">
        <v>45170</v>
      </c>
      <c r="E3380">
        <v>164.92</v>
      </c>
    </row>
    <row r="3381" spans="1:5" x14ac:dyDescent="0.35">
      <c r="A3381" s="6">
        <v>44727</v>
      </c>
      <c r="B3381" t="s">
        <v>44</v>
      </c>
      <c r="C3381" t="s">
        <v>61</v>
      </c>
      <c r="D3381" s="24">
        <v>45261</v>
      </c>
      <c r="E3381">
        <v>99.16</v>
      </c>
    </row>
    <row r="3382" spans="1:5" x14ac:dyDescent="0.35">
      <c r="A3382" s="6">
        <v>44728</v>
      </c>
      <c r="B3382" t="s">
        <v>44</v>
      </c>
      <c r="C3382" t="s">
        <v>61</v>
      </c>
      <c r="D3382" s="24">
        <v>44713</v>
      </c>
      <c r="E3382">
        <v>260</v>
      </c>
    </row>
    <row r="3383" spans="1:5" x14ac:dyDescent="0.35">
      <c r="A3383" s="6">
        <v>44728</v>
      </c>
      <c r="B3383" t="s">
        <v>44</v>
      </c>
      <c r="C3383" t="s">
        <v>61</v>
      </c>
      <c r="D3383" s="24">
        <v>44805</v>
      </c>
      <c r="E3383">
        <v>260</v>
      </c>
    </row>
    <row r="3384" spans="1:5" x14ac:dyDescent="0.35">
      <c r="A3384" s="6">
        <v>44728</v>
      </c>
      <c r="B3384" t="s">
        <v>44</v>
      </c>
      <c r="C3384" t="s">
        <v>61</v>
      </c>
      <c r="D3384" s="24">
        <v>44896</v>
      </c>
      <c r="E3384">
        <v>165</v>
      </c>
    </row>
    <row r="3385" spans="1:5" x14ac:dyDescent="0.35">
      <c r="A3385" s="6">
        <v>44728</v>
      </c>
      <c r="B3385" t="s">
        <v>44</v>
      </c>
      <c r="C3385" t="s">
        <v>61</v>
      </c>
      <c r="D3385" s="24">
        <v>44986</v>
      </c>
      <c r="E3385">
        <v>215</v>
      </c>
    </row>
    <row r="3386" spans="1:5" x14ac:dyDescent="0.35">
      <c r="A3386" s="6">
        <v>44728</v>
      </c>
      <c r="B3386" t="s">
        <v>44</v>
      </c>
      <c r="C3386" t="s">
        <v>61</v>
      </c>
      <c r="D3386" s="24">
        <v>45078</v>
      </c>
      <c r="E3386">
        <v>181.62</v>
      </c>
    </row>
    <row r="3387" spans="1:5" x14ac:dyDescent="0.35">
      <c r="A3387" s="6">
        <v>44728</v>
      </c>
      <c r="B3387" t="s">
        <v>44</v>
      </c>
      <c r="C3387" t="s">
        <v>61</v>
      </c>
      <c r="D3387" s="24">
        <v>45170</v>
      </c>
      <c r="E3387">
        <v>164.92</v>
      </c>
    </row>
    <row r="3388" spans="1:5" x14ac:dyDescent="0.35">
      <c r="A3388" s="6">
        <v>44728</v>
      </c>
      <c r="B3388" t="s">
        <v>44</v>
      </c>
      <c r="C3388" t="s">
        <v>61</v>
      </c>
      <c r="D3388" s="24">
        <v>45261</v>
      </c>
      <c r="E3388">
        <v>99.16</v>
      </c>
    </row>
    <row r="3389" spans="1:5" x14ac:dyDescent="0.35">
      <c r="A3389" s="6">
        <v>44729</v>
      </c>
      <c r="B3389" t="s">
        <v>44</v>
      </c>
      <c r="C3389" t="s">
        <v>61</v>
      </c>
      <c r="D3389" s="24">
        <v>44713</v>
      </c>
      <c r="E3389">
        <v>260</v>
      </c>
    </row>
    <row r="3390" spans="1:5" x14ac:dyDescent="0.35">
      <c r="A3390" s="6">
        <v>44729</v>
      </c>
      <c r="B3390" t="s">
        <v>44</v>
      </c>
      <c r="C3390" t="s">
        <v>61</v>
      </c>
      <c r="D3390" s="24">
        <v>44805</v>
      </c>
      <c r="E3390">
        <v>260</v>
      </c>
    </row>
    <row r="3391" spans="1:5" x14ac:dyDescent="0.35">
      <c r="A3391" s="6">
        <v>44729</v>
      </c>
      <c r="B3391" t="s">
        <v>44</v>
      </c>
      <c r="C3391" t="s">
        <v>61</v>
      </c>
      <c r="D3391" s="24">
        <v>44896</v>
      </c>
      <c r="E3391">
        <v>165</v>
      </c>
    </row>
    <row r="3392" spans="1:5" x14ac:dyDescent="0.35">
      <c r="A3392" s="6">
        <v>44729</v>
      </c>
      <c r="B3392" t="s">
        <v>44</v>
      </c>
      <c r="C3392" t="s">
        <v>61</v>
      </c>
      <c r="D3392" s="24">
        <v>44986</v>
      </c>
      <c r="E3392">
        <v>212</v>
      </c>
    </row>
    <row r="3393" spans="1:5" x14ac:dyDescent="0.35">
      <c r="A3393" s="6">
        <v>44729</v>
      </c>
      <c r="B3393" t="s">
        <v>44</v>
      </c>
      <c r="C3393" t="s">
        <v>61</v>
      </c>
      <c r="D3393" s="24">
        <v>45078</v>
      </c>
      <c r="E3393">
        <v>181.62</v>
      </c>
    </row>
    <row r="3394" spans="1:5" x14ac:dyDescent="0.35">
      <c r="A3394" s="6">
        <v>44729</v>
      </c>
      <c r="B3394" t="s">
        <v>44</v>
      </c>
      <c r="C3394" t="s">
        <v>61</v>
      </c>
      <c r="D3394" s="24">
        <v>45170</v>
      </c>
      <c r="E3394">
        <v>164.92</v>
      </c>
    </row>
    <row r="3395" spans="1:5" x14ac:dyDescent="0.35">
      <c r="A3395" s="6">
        <v>44729</v>
      </c>
      <c r="B3395" t="s">
        <v>44</v>
      </c>
      <c r="C3395" t="s">
        <v>61</v>
      </c>
      <c r="D3395" s="24">
        <v>45261</v>
      </c>
      <c r="E3395">
        <v>99.16</v>
      </c>
    </row>
    <row r="3396" spans="1:5" x14ac:dyDescent="0.35">
      <c r="A3396" s="6">
        <v>44732</v>
      </c>
      <c r="B3396" t="s">
        <v>44</v>
      </c>
      <c r="C3396" t="s">
        <v>61</v>
      </c>
      <c r="D3396" s="24">
        <v>44713</v>
      </c>
      <c r="E3396">
        <v>260</v>
      </c>
    </row>
    <row r="3397" spans="1:5" x14ac:dyDescent="0.35">
      <c r="A3397" s="6">
        <v>44732</v>
      </c>
      <c r="B3397" t="s">
        <v>44</v>
      </c>
      <c r="C3397" t="s">
        <v>61</v>
      </c>
      <c r="D3397" s="24">
        <v>44805</v>
      </c>
      <c r="E3397">
        <v>260</v>
      </c>
    </row>
    <row r="3398" spans="1:5" x14ac:dyDescent="0.35">
      <c r="A3398" s="6">
        <v>44732</v>
      </c>
      <c r="B3398" t="s">
        <v>44</v>
      </c>
      <c r="C3398" t="s">
        <v>61</v>
      </c>
      <c r="D3398" s="24">
        <v>44896</v>
      </c>
      <c r="E3398">
        <v>165</v>
      </c>
    </row>
    <row r="3399" spans="1:5" x14ac:dyDescent="0.35">
      <c r="A3399" s="6">
        <v>44732</v>
      </c>
      <c r="B3399" t="s">
        <v>44</v>
      </c>
      <c r="C3399" t="s">
        <v>61</v>
      </c>
      <c r="D3399" s="24">
        <v>44986</v>
      </c>
      <c r="E3399">
        <v>205</v>
      </c>
    </row>
    <row r="3400" spans="1:5" x14ac:dyDescent="0.35">
      <c r="A3400" s="6">
        <v>44732</v>
      </c>
      <c r="B3400" t="s">
        <v>44</v>
      </c>
      <c r="C3400" t="s">
        <v>61</v>
      </c>
      <c r="D3400" s="24">
        <v>45078</v>
      </c>
      <c r="E3400">
        <v>181.62</v>
      </c>
    </row>
    <row r="3401" spans="1:5" x14ac:dyDescent="0.35">
      <c r="A3401" s="6">
        <v>44732</v>
      </c>
      <c r="B3401" t="s">
        <v>44</v>
      </c>
      <c r="C3401" t="s">
        <v>61</v>
      </c>
      <c r="D3401" s="24">
        <v>45170</v>
      </c>
      <c r="E3401">
        <v>164.92</v>
      </c>
    </row>
    <row r="3402" spans="1:5" x14ac:dyDescent="0.35">
      <c r="A3402" s="6">
        <v>44732</v>
      </c>
      <c r="B3402" t="s">
        <v>44</v>
      </c>
      <c r="C3402" t="s">
        <v>61</v>
      </c>
      <c r="D3402" s="24">
        <v>45261</v>
      </c>
      <c r="E3402">
        <v>99.16</v>
      </c>
    </row>
    <row r="3403" spans="1:5" x14ac:dyDescent="0.35">
      <c r="A3403" s="6">
        <v>44733</v>
      </c>
      <c r="B3403" t="s">
        <v>44</v>
      </c>
      <c r="C3403" t="s">
        <v>61</v>
      </c>
      <c r="D3403" s="24">
        <v>44713</v>
      </c>
      <c r="E3403">
        <v>256</v>
      </c>
    </row>
    <row r="3404" spans="1:5" x14ac:dyDescent="0.35">
      <c r="A3404" s="6">
        <v>44733</v>
      </c>
      <c r="B3404" t="s">
        <v>44</v>
      </c>
      <c r="C3404" t="s">
        <v>61</v>
      </c>
      <c r="D3404" s="24">
        <v>44805</v>
      </c>
      <c r="E3404">
        <v>260</v>
      </c>
    </row>
    <row r="3405" spans="1:5" x14ac:dyDescent="0.35">
      <c r="A3405" s="6">
        <v>44733</v>
      </c>
      <c r="B3405" t="s">
        <v>44</v>
      </c>
      <c r="C3405" t="s">
        <v>61</v>
      </c>
      <c r="D3405" s="24">
        <v>44896</v>
      </c>
      <c r="E3405">
        <v>165</v>
      </c>
    </row>
    <row r="3406" spans="1:5" x14ac:dyDescent="0.35">
      <c r="A3406" s="6">
        <v>44733</v>
      </c>
      <c r="B3406" t="s">
        <v>44</v>
      </c>
      <c r="C3406" t="s">
        <v>61</v>
      </c>
      <c r="D3406" s="24">
        <v>44986</v>
      </c>
      <c r="E3406">
        <v>196</v>
      </c>
    </row>
    <row r="3407" spans="1:5" x14ac:dyDescent="0.35">
      <c r="A3407" s="6">
        <v>44733</v>
      </c>
      <c r="B3407" t="s">
        <v>44</v>
      </c>
      <c r="C3407" t="s">
        <v>61</v>
      </c>
      <c r="D3407" s="24">
        <v>45078</v>
      </c>
      <c r="E3407">
        <v>181.62</v>
      </c>
    </row>
    <row r="3408" spans="1:5" x14ac:dyDescent="0.35">
      <c r="A3408" s="6">
        <v>44733</v>
      </c>
      <c r="B3408" t="s">
        <v>44</v>
      </c>
      <c r="C3408" t="s">
        <v>61</v>
      </c>
      <c r="D3408" s="24">
        <v>45170</v>
      </c>
      <c r="E3408">
        <v>164.92</v>
      </c>
    </row>
    <row r="3409" spans="1:5" x14ac:dyDescent="0.35">
      <c r="A3409" s="6">
        <v>44733</v>
      </c>
      <c r="B3409" t="s">
        <v>44</v>
      </c>
      <c r="C3409" t="s">
        <v>61</v>
      </c>
      <c r="D3409" s="24">
        <v>45261</v>
      </c>
      <c r="E3409">
        <v>99.16</v>
      </c>
    </row>
    <row r="3410" spans="1:5" x14ac:dyDescent="0.35">
      <c r="A3410" s="6">
        <v>44734</v>
      </c>
      <c r="B3410" t="s">
        <v>44</v>
      </c>
      <c r="C3410" t="s">
        <v>61</v>
      </c>
      <c r="D3410" s="24">
        <v>44713</v>
      </c>
      <c r="E3410">
        <v>256</v>
      </c>
    </row>
    <row r="3411" spans="1:5" x14ac:dyDescent="0.35">
      <c r="A3411" s="6">
        <v>44734</v>
      </c>
      <c r="B3411" t="s">
        <v>44</v>
      </c>
      <c r="C3411" t="s">
        <v>61</v>
      </c>
      <c r="D3411" s="24">
        <v>44805</v>
      </c>
      <c r="E3411">
        <v>260</v>
      </c>
    </row>
    <row r="3412" spans="1:5" x14ac:dyDescent="0.35">
      <c r="A3412" s="6">
        <v>44734</v>
      </c>
      <c r="B3412" t="s">
        <v>44</v>
      </c>
      <c r="C3412" t="s">
        <v>61</v>
      </c>
      <c r="D3412" s="24">
        <v>44896</v>
      </c>
      <c r="E3412">
        <v>165</v>
      </c>
    </row>
    <row r="3413" spans="1:5" x14ac:dyDescent="0.35">
      <c r="A3413" s="6">
        <v>44734</v>
      </c>
      <c r="B3413" t="s">
        <v>44</v>
      </c>
      <c r="C3413" t="s">
        <v>61</v>
      </c>
      <c r="D3413" s="24">
        <v>44986</v>
      </c>
      <c r="E3413">
        <v>196</v>
      </c>
    </row>
    <row r="3414" spans="1:5" x14ac:dyDescent="0.35">
      <c r="A3414" s="6">
        <v>44734</v>
      </c>
      <c r="B3414" t="s">
        <v>44</v>
      </c>
      <c r="C3414" t="s">
        <v>61</v>
      </c>
      <c r="D3414" s="24">
        <v>45078</v>
      </c>
      <c r="E3414">
        <v>181.62</v>
      </c>
    </row>
    <row r="3415" spans="1:5" x14ac:dyDescent="0.35">
      <c r="A3415" s="6">
        <v>44734</v>
      </c>
      <c r="B3415" t="s">
        <v>44</v>
      </c>
      <c r="C3415" t="s">
        <v>61</v>
      </c>
      <c r="D3415" s="24">
        <v>45170</v>
      </c>
      <c r="E3415">
        <v>164.92</v>
      </c>
    </row>
    <row r="3416" spans="1:5" x14ac:dyDescent="0.35">
      <c r="A3416" s="6">
        <v>44734</v>
      </c>
      <c r="B3416" t="s">
        <v>44</v>
      </c>
      <c r="C3416" t="s">
        <v>61</v>
      </c>
      <c r="D3416" s="24">
        <v>45261</v>
      </c>
      <c r="E3416">
        <v>99.16</v>
      </c>
    </row>
    <row r="3417" spans="1:5" x14ac:dyDescent="0.35">
      <c r="A3417" s="6">
        <v>44735</v>
      </c>
      <c r="B3417" t="s">
        <v>44</v>
      </c>
      <c r="C3417" t="s">
        <v>61</v>
      </c>
      <c r="D3417" s="24">
        <v>44713</v>
      </c>
      <c r="E3417">
        <v>256</v>
      </c>
    </row>
    <row r="3418" spans="1:5" x14ac:dyDescent="0.35">
      <c r="A3418" s="6">
        <v>44735</v>
      </c>
      <c r="B3418" t="s">
        <v>44</v>
      </c>
      <c r="C3418" t="s">
        <v>61</v>
      </c>
      <c r="D3418" s="24">
        <v>44805</v>
      </c>
      <c r="E3418">
        <v>260</v>
      </c>
    </row>
    <row r="3419" spans="1:5" x14ac:dyDescent="0.35">
      <c r="A3419" s="6">
        <v>44735</v>
      </c>
      <c r="B3419" t="s">
        <v>44</v>
      </c>
      <c r="C3419" t="s">
        <v>61</v>
      </c>
      <c r="D3419" s="24">
        <v>44896</v>
      </c>
      <c r="E3419">
        <v>160</v>
      </c>
    </row>
    <row r="3420" spans="1:5" x14ac:dyDescent="0.35">
      <c r="A3420" s="6">
        <v>44735</v>
      </c>
      <c r="B3420" t="s">
        <v>44</v>
      </c>
      <c r="C3420" t="s">
        <v>61</v>
      </c>
      <c r="D3420" s="24">
        <v>44986</v>
      </c>
      <c r="E3420">
        <v>196</v>
      </c>
    </row>
    <row r="3421" spans="1:5" x14ac:dyDescent="0.35">
      <c r="A3421" s="6">
        <v>44735</v>
      </c>
      <c r="B3421" t="s">
        <v>44</v>
      </c>
      <c r="C3421" t="s">
        <v>61</v>
      </c>
      <c r="D3421" s="24">
        <v>45078</v>
      </c>
      <c r="E3421">
        <v>181.62</v>
      </c>
    </row>
    <row r="3422" spans="1:5" x14ac:dyDescent="0.35">
      <c r="A3422" s="6">
        <v>44735</v>
      </c>
      <c r="B3422" t="s">
        <v>44</v>
      </c>
      <c r="C3422" t="s">
        <v>61</v>
      </c>
      <c r="D3422" s="24">
        <v>45170</v>
      </c>
      <c r="E3422">
        <v>164.92</v>
      </c>
    </row>
    <row r="3423" spans="1:5" x14ac:dyDescent="0.35">
      <c r="A3423" s="6">
        <v>44735</v>
      </c>
      <c r="B3423" t="s">
        <v>44</v>
      </c>
      <c r="C3423" t="s">
        <v>61</v>
      </c>
      <c r="D3423" s="24">
        <v>45261</v>
      </c>
      <c r="E3423">
        <v>99.16</v>
      </c>
    </row>
    <row r="3424" spans="1:5" x14ac:dyDescent="0.35">
      <c r="A3424" s="6">
        <v>44736</v>
      </c>
      <c r="B3424" t="s">
        <v>44</v>
      </c>
      <c r="C3424" t="s">
        <v>61</v>
      </c>
      <c r="D3424" s="24">
        <v>44713</v>
      </c>
      <c r="E3424">
        <v>256</v>
      </c>
    </row>
    <row r="3425" spans="1:5" x14ac:dyDescent="0.35">
      <c r="A3425" s="6">
        <v>44736</v>
      </c>
      <c r="B3425" t="s">
        <v>44</v>
      </c>
      <c r="C3425" t="s">
        <v>61</v>
      </c>
      <c r="D3425" s="24">
        <v>44805</v>
      </c>
      <c r="E3425">
        <v>260</v>
      </c>
    </row>
    <row r="3426" spans="1:5" x14ac:dyDescent="0.35">
      <c r="A3426" s="6">
        <v>44736</v>
      </c>
      <c r="B3426" t="s">
        <v>44</v>
      </c>
      <c r="C3426" t="s">
        <v>61</v>
      </c>
      <c r="D3426" s="24">
        <v>44896</v>
      </c>
      <c r="E3426">
        <v>150</v>
      </c>
    </row>
    <row r="3427" spans="1:5" x14ac:dyDescent="0.35">
      <c r="A3427" s="6">
        <v>44736</v>
      </c>
      <c r="B3427" t="s">
        <v>44</v>
      </c>
      <c r="C3427" t="s">
        <v>61</v>
      </c>
      <c r="D3427" s="24">
        <v>44986</v>
      </c>
      <c r="E3427">
        <v>170</v>
      </c>
    </row>
    <row r="3428" spans="1:5" x14ac:dyDescent="0.35">
      <c r="A3428" s="6">
        <v>44736</v>
      </c>
      <c r="B3428" t="s">
        <v>44</v>
      </c>
      <c r="C3428" t="s">
        <v>61</v>
      </c>
      <c r="D3428" s="24">
        <v>45078</v>
      </c>
      <c r="E3428">
        <v>181.62</v>
      </c>
    </row>
    <row r="3429" spans="1:5" x14ac:dyDescent="0.35">
      <c r="A3429" s="6">
        <v>44736</v>
      </c>
      <c r="B3429" t="s">
        <v>44</v>
      </c>
      <c r="C3429" t="s">
        <v>61</v>
      </c>
      <c r="D3429" s="24">
        <v>45170</v>
      </c>
      <c r="E3429">
        <v>164.92</v>
      </c>
    </row>
    <row r="3430" spans="1:5" x14ac:dyDescent="0.35">
      <c r="A3430" s="6">
        <v>44736</v>
      </c>
      <c r="B3430" t="s">
        <v>44</v>
      </c>
      <c r="C3430" t="s">
        <v>61</v>
      </c>
      <c r="D3430" s="24">
        <v>45261</v>
      </c>
      <c r="E3430">
        <v>99.16</v>
      </c>
    </row>
    <row r="3431" spans="1:5" x14ac:dyDescent="0.35">
      <c r="A3431" s="6">
        <v>44739</v>
      </c>
      <c r="B3431" t="s">
        <v>44</v>
      </c>
      <c r="C3431" t="s">
        <v>61</v>
      </c>
      <c r="D3431" s="24">
        <v>44713</v>
      </c>
      <c r="E3431">
        <v>256</v>
      </c>
    </row>
    <row r="3432" spans="1:5" x14ac:dyDescent="0.35">
      <c r="A3432" s="6">
        <v>44739</v>
      </c>
      <c r="B3432" t="s">
        <v>44</v>
      </c>
      <c r="C3432" t="s">
        <v>61</v>
      </c>
      <c r="D3432" s="24">
        <v>44805</v>
      </c>
      <c r="E3432">
        <v>260</v>
      </c>
    </row>
    <row r="3433" spans="1:5" x14ac:dyDescent="0.35">
      <c r="A3433" s="6">
        <v>44739</v>
      </c>
      <c r="B3433" t="s">
        <v>44</v>
      </c>
      <c r="C3433" t="s">
        <v>61</v>
      </c>
      <c r="D3433" s="24">
        <v>44896</v>
      </c>
      <c r="E3433">
        <v>150</v>
      </c>
    </row>
    <row r="3434" spans="1:5" x14ac:dyDescent="0.35">
      <c r="A3434" s="6">
        <v>44739</v>
      </c>
      <c r="B3434" t="s">
        <v>44</v>
      </c>
      <c r="C3434" t="s">
        <v>61</v>
      </c>
      <c r="D3434" s="24">
        <v>44986</v>
      </c>
      <c r="E3434">
        <v>165</v>
      </c>
    </row>
    <row r="3435" spans="1:5" x14ac:dyDescent="0.35">
      <c r="A3435" s="6">
        <v>44739</v>
      </c>
      <c r="B3435" t="s">
        <v>44</v>
      </c>
      <c r="C3435" t="s">
        <v>61</v>
      </c>
      <c r="D3435" s="24">
        <v>45078</v>
      </c>
      <c r="E3435">
        <v>175</v>
      </c>
    </row>
    <row r="3436" spans="1:5" x14ac:dyDescent="0.35">
      <c r="A3436" s="6">
        <v>44739</v>
      </c>
      <c r="B3436" t="s">
        <v>44</v>
      </c>
      <c r="C3436" t="s">
        <v>61</v>
      </c>
      <c r="D3436" s="24">
        <v>45170</v>
      </c>
      <c r="E3436">
        <v>164.92</v>
      </c>
    </row>
    <row r="3437" spans="1:5" x14ac:dyDescent="0.35">
      <c r="A3437" s="6">
        <v>44739</v>
      </c>
      <c r="B3437" t="s">
        <v>44</v>
      </c>
      <c r="C3437" t="s">
        <v>61</v>
      </c>
      <c r="D3437" s="24">
        <v>45261</v>
      </c>
      <c r="E3437">
        <v>99.16</v>
      </c>
    </row>
    <row r="3438" spans="1:5" x14ac:dyDescent="0.35">
      <c r="A3438" s="6">
        <v>44740</v>
      </c>
      <c r="B3438" t="s">
        <v>44</v>
      </c>
      <c r="C3438" t="s">
        <v>61</v>
      </c>
      <c r="D3438" s="24">
        <v>44713</v>
      </c>
      <c r="E3438">
        <v>256</v>
      </c>
    </row>
    <row r="3439" spans="1:5" x14ac:dyDescent="0.35">
      <c r="A3439" s="6">
        <v>44740</v>
      </c>
      <c r="B3439" t="s">
        <v>44</v>
      </c>
      <c r="C3439" t="s">
        <v>61</v>
      </c>
      <c r="D3439" s="24">
        <v>44805</v>
      </c>
      <c r="E3439">
        <v>260</v>
      </c>
    </row>
    <row r="3440" spans="1:5" x14ac:dyDescent="0.35">
      <c r="A3440" s="6">
        <v>44740</v>
      </c>
      <c r="B3440" t="s">
        <v>44</v>
      </c>
      <c r="C3440" t="s">
        <v>61</v>
      </c>
      <c r="D3440" s="24">
        <v>44896</v>
      </c>
      <c r="E3440">
        <v>150</v>
      </c>
    </row>
    <row r="3441" spans="1:5" x14ac:dyDescent="0.35">
      <c r="A3441" s="6">
        <v>44740</v>
      </c>
      <c r="B3441" t="s">
        <v>44</v>
      </c>
      <c r="C3441" t="s">
        <v>61</v>
      </c>
      <c r="D3441" s="24">
        <v>44986</v>
      </c>
      <c r="E3441">
        <v>165</v>
      </c>
    </row>
    <row r="3442" spans="1:5" x14ac:dyDescent="0.35">
      <c r="A3442" s="6">
        <v>44740</v>
      </c>
      <c r="B3442" t="s">
        <v>44</v>
      </c>
      <c r="C3442" t="s">
        <v>61</v>
      </c>
      <c r="D3442" s="24">
        <v>45078</v>
      </c>
      <c r="E3442">
        <v>175</v>
      </c>
    </row>
    <row r="3443" spans="1:5" x14ac:dyDescent="0.35">
      <c r="A3443" s="6">
        <v>44740</v>
      </c>
      <c r="B3443" t="s">
        <v>44</v>
      </c>
      <c r="C3443" t="s">
        <v>61</v>
      </c>
      <c r="D3443" s="24">
        <v>45170</v>
      </c>
      <c r="E3443">
        <v>164.92</v>
      </c>
    </row>
    <row r="3444" spans="1:5" x14ac:dyDescent="0.35">
      <c r="A3444" s="6">
        <v>44740</v>
      </c>
      <c r="B3444" t="s">
        <v>44</v>
      </c>
      <c r="C3444" t="s">
        <v>61</v>
      </c>
      <c r="D3444" s="24">
        <v>45261</v>
      </c>
      <c r="E3444">
        <v>94</v>
      </c>
    </row>
    <row r="3445" spans="1:5" x14ac:dyDescent="0.35">
      <c r="A3445" s="6">
        <v>44741</v>
      </c>
      <c r="B3445" t="s">
        <v>44</v>
      </c>
      <c r="C3445" t="s">
        <v>61</v>
      </c>
      <c r="D3445" s="24">
        <v>44713</v>
      </c>
      <c r="E3445">
        <v>256</v>
      </c>
    </row>
    <row r="3446" spans="1:5" x14ac:dyDescent="0.35">
      <c r="A3446" s="6">
        <v>44741</v>
      </c>
      <c r="B3446" t="s">
        <v>44</v>
      </c>
      <c r="C3446" t="s">
        <v>61</v>
      </c>
      <c r="D3446" s="24">
        <v>44805</v>
      </c>
      <c r="E3446">
        <v>277</v>
      </c>
    </row>
    <row r="3447" spans="1:5" x14ac:dyDescent="0.35">
      <c r="A3447" s="6">
        <v>44741</v>
      </c>
      <c r="B3447" t="s">
        <v>44</v>
      </c>
      <c r="C3447" t="s">
        <v>61</v>
      </c>
      <c r="D3447" s="24">
        <v>44896</v>
      </c>
      <c r="E3447">
        <v>155</v>
      </c>
    </row>
    <row r="3448" spans="1:5" x14ac:dyDescent="0.35">
      <c r="A3448" s="6">
        <v>44741</v>
      </c>
      <c r="B3448" t="s">
        <v>44</v>
      </c>
      <c r="C3448" t="s">
        <v>61</v>
      </c>
      <c r="D3448" s="24">
        <v>44986</v>
      </c>
      <c r="E3448">
        <v>165</v>
      </c>
    </row>
    <row r="3449" spans="1:5" x14ac:dyDescent="0.35">
      <c r="A3449" s="6">
        <v>44741</v>
      </c>
      <c r="B3449" t="s">
        <v>44</v>
      </c>
      <c r="C3449" t="s">
        <v>61</v>
      </c>
      <c r="D3449" s="24">
        <v>45078</v>
      </c>
      <c r="E3449">
        <v>175</v>
      </c>
    </row>
    <row r="3450" spans="1:5" x14ac:dyDescent="0.35">
      <c r="A3450" s="6">
        <v>44741</v>
      </c>
      <c r="B3450" t="s">
        <v>44</v>
      </c>
      <c r="C3450" t="s">
        <v>61</v>
      </c>
      <c r="D3450" s="24">
        <v>45170</v>
      </c>
      <c r="E3450">
        <v>164.92</v>
      </c>
    </row>
    <row r="3451" spans="1:5" x14ac:dyDescent="0.35">
      <c r="A3451" s="6">
        <v>44741</v>
      </c>
      <c r="B3451" t="s">
        <v>44</v>
      </c>
      <c r="C3451" t="s">
        <v>61</v>
      </c>
      <c r="D3451" s="24">
        <v>45261</v>
      </c>
      <c r="E3451">
        <v>94</v>
      </c>
    </row>
    <row r="3452" spans="1:5" x14ac:dyDescent="0.35">
      <c r="A3452" s="6">
        <v>44742</v>
      </c>
      <c r="B3452" t="s">
        <v>44</v>
      </c>
      <c r="C3452" t="s">
        <v>61</v>
      </c>
      <c r="D3452" s="24">
        <v>44805</v>
      </c>
      <c r="E3452">
        <v>277</v>
      </c>
    </row>
    <row r="3453" spans="1:5" x14ac:dyDescent="0.35">
      <c r="A3453" s="6">
        <v>44742</v>
      </c>
      <c r="B3453" t="s">
        <v>44</v>
      </c>
      <c r="C3453" t="s">
        <v>61</v>
      </c>
      <c r="D3453" s="24">
        <v>44896</v>
      </c>
      <c r="E3453">
        <v>155</v>
      </c>
    </row>
    <row r="3454" spans="1:5" x14ac:dyDescent="0.35">
      <c r="A3454" s="6">
        <v>44742</v>
      </c>
      <c r="B3454" t="s">
        <v>44</v>
      </c>
      <c r="C3454" t="s">
        <v>61</v>
      </c>
      <c r="D3454" s="24">
        <v>44986</v>
      </c>
      <c r="E3454">
        <v>175</v>
      </c>
    </row>
    <row r="3455" spans="1:5" x14ac:dyDescent="0.35">
      <c r="A3455" s="6">
        <v>44742</v>
      </c>
      <c r="B3455" t="s">
        <v>44</v>
      </c>
      <c r="C3455" t="s">
        <v>61</v>
      </c>
      <c r="D3455" s="24">
        <v>45078</v>
      </c>
      <c r="E3455">
        <v>171</v>
      </c>
    </row>
    <row r="3456" spans="1:5" x14ac:dyDescent="0.35">
      <c r="A3456" s="6">
        <v>44742</v>
      </c>
      <c r="B3456" t="s">
        <v>44</v>
      </c>
      <c r="C3456" t="s">
        <v>61</v>
      </c>
      <c r="D3456" s="24">
        <v>45170</v>
      </c>
      <c r="E3456">
        <v>164.92</v>
      </c>
    </row>
    <row r="3457" spans="1:5" x14ac:dyDescent="0.35">
      <c r="A3457" s="6">
        <v>44742</v>
      </c>
      <c r="B3457" t="s">
        <v>44</v>
      </c>
      <c r="C3457" t="s">
        <v>61</v>
      </c>
      <c r="D3457" s="24">
        <v>45261</v>
      </c>
      <c r="E3457">
        <v>100</v>
      </c>
    </row>
    <row r="3458" spans="1:5" x14ac:dyDescent="0.35">
      <c r="A3458" s="6">
        <v>44743</v>
      </c>
      <c r="B3458" t="s">
        <v>44</v>
      </c>
      <c r="C3458" t="s">
        <v>61</v>
      </c>
      <c r="D3458" s="24">
        <v>44805</v>
      </c>
      <c r="E3458">
        <v>277</v>
      </c>
    </row>
    <row r="3459" spans="1:5" x14ac:dyDescent="0.35">
      <c r="A3459" s="6">
        <v>44743</v>
      </c>
      <c r="B3459" t="s">
        <v>44</v>
      </c>
      <c r="C3459" t="s">
        <v>61</v>
      </c>
      <c r="D3459" s="24">
        <v>44896</v>
      </c>
      <c r="E3459">
        <v>161.96</v>
      </c>
    </row>
    <row r="3460" spans="1:5" x14ac:dyDescent="0.35">
      <c r="A3460" s="6">
        <v>44743</v>
      </c>
      <c r="B3460" t="s">
        <v>44</v>
      </c>
      <c r="C3460" t="s">
        <v>61</v>
      </c>
      <c r="D3460" s="24">
        <v>44986</v>
      </c>
      <c r="E3460">
        <v>175</v>
      </c>
    </row>
    <row r="3461" spans="1:5" x14ac:dyDescent="0.35">
      <c r="A3461" s="6">
        <v>44743</v>
      </c>
      <c r="B3461" t="s">
        <v>44</v>
      </c>
      <c r="C3461" t="s">
        <v>61</v>
      </c>
      <c r="D3461" s="24">
        <v>45078</v>
      </c>
      <c r="E3461">
        <v>170</v>
      </c>
    </row>
    <row r="3462" spans="1:5" x14ac:dyDescent="0.35">
      <c r="A3462" s="6">
        <v>44743</v>
      </c>
      <c r="B3462" t="s">
        <v>44</v>
      </c>
      <c r="C3462" t="s">
        <v>61</v>
      </c>
      <c r="D3462" s="24">
        <v>45170</v>
      </c>
      <c r="E3462">
        <v>164.92</v>
      </c>
    </row>
    <row r="3463" spans="1:5" x14ac:dyDescent="0.35">
      <c r="A3463" s="6">
        <v>44743</v>
      </c>
      <c r="B3463" t="s">
        <v>44</v>
      </c>
      <c r="C3463" t="s">
        <v>61</v>
      </c>
      <c r="D3463" s="24">
        <v>45261</v>
      </c>
      <c r="E3463">
        <v>100</v>
      </c>
    </row>
    <row r="3464" spans="1:5" x14ac:dyDescent="0.35">
      <c r="A3464" s="6">
        <v>44746</v>
      </c>
      <c r="B3464" t="s">
        <v>44</v>
      </c>
      <c r="C3464" t="s">
        <v>61</v>
      </c>
      <c r="D3464" s="24">
        <v>44805</v>
      </c>
      <c r="E3464">
        <v>277</v>
      </c>
    </row>
    <row r="3465" spans="1:5" x14ac:dyDescent="0.35">
      <c r="A3465" s="6">
        <v>44746</v>
      </c>
      <c r="B3465" t="s">
        <v>44</v>
      </c>
      <c r="C3465" t="s">
        <v>61</v>
      </c>
      <c r="D3465" s="24">
        <v>44896</v>
      </c>
      <c r="E3465">
        <v>161.96</v>
      </c>
    </row>
    <row r="3466" spans="1:5" x14ac:dyDescent="0.35">
      <c r="A3466" s="6">
        <v>44746</v>
      </c>
      <c r="B3466" t="s">
        <v>44</v>
      </c>
      <c r="C3466" t="s">
        <v>61</v>
      </c>
      <c r="D3466" s="24">
        <v>44986</v>
      </c>
      <c r="E3466">
        <v>175</v>
      </c>
    </row>
    <row r="3467" spans="1:5" x14ac:dyDescent="0.35">
      <c r="A3467" s="6">
        <v>44746</v>
      </c>
      <c r="B3467" t="s">
        <v>44</v>
      </c>
      <c r="C3467" t="s">
        <v>61</v>
      </c>
      <c r="D3467" s="24">
        <v>45078</v>
      </c>
      <c r="E3467">
        <v>170</v>
      </c>
    </row>
    <row r="3468" spans="1:5" x14ac:dyDescent="0.35">
      <c r="A3468" s="6">
        <v>44746</v>
      </c>
      <c r="B3468" t="s">
        <v>44</v>
      </c>
      <c r="C3468" t="s">
        <v>61</v>
      </c>
      <c r="D3468" s="24">
        <v>45170</v>
      </c>
      <c r="E3468">
        <v>164.92</v>
      </c>
    </row>
    <row r="3469" spans="1:5" x14ac:dyDescent="0.35">
      <c r="A3469" s="6">
        <v>44746</v>
      </c>
      <c r="B3469" t="s">
        <v>44</v>
      </c>
      <c r="C3469" t="s">
        <v>61</v>
      </c>
      <c r="D3469" s="24">
        <v>45261</v>
      </c>
      <c r="E3469">
        <v>100</v>
      </c>
    </row>
    <row r="3470" spans="1:5" x14ac:dyDescent="0.35">
      <c r="A3470" s="6">
        <v>44747</v>
      </c>
      <c r="B3470" t="s">
        <v>44</v>
      </c>
      <c r="C3470" t="s">
        <v>61</v>
      </c>
      <c r="D3470" s="24">
        <v>44805</v>
      </c>
      <c r="E3470">
        <v>277</v>
      </c>
    </row>
    <row r="3471" spans="1:5" x14ac:dyDescent="0.35">
      <c r="A3471" s="6">
        <v>44747</v>
      </c>
      <c r="B3471" t="s">
        <v>44</v>
      </c>
      <c r="C3471" t="s">
        <v>61</v>
      </c>
      <c r="D3471" s="24">
        <v>44896</v>
      </c>
      <c r="E3471">
        <v>161.96</v>
      </c>
    </row>
    <row r="3472" spans="1:5" x14ac:dyDescent="0.35">
      <c r="A3472" s="6">
        <v>44747</v>
      </c>
      <c r="B3472" t="s">
        <v>44</v>
      </c>
      <c r="C3472" t="s">
        <v>61</v>
      </c>
      <c r="D3472" s="24">
        <v>44986</v>
      </c>
      <c r="E3472">
        <v>175</v>
      </c>
    </row>
    <row r="3473" spans="1:5" x14ac:dyDescent="0.35">
      <c r="A3473" s="6">
        <v>44747</v>
      </c>
      <c r="B3473" t="s">
        <v>44</v>
      </c>
      <c r="C3473" t="s">
        <v>61</v>
      </c>
      <c r="D3473" s="24">
        <v>45078</v>
      </c>
      <c r="E3473">
        <v>170</v>
      </c>
    </row>
    <row r="3474" spans="1:5" x14ac:dyDescent="0.35">
      <c r="A3474" s="6">
        <v>44747</v>
      </c>
      <c r="B3474" t="s">
        <v>44</v>
      </c>
      <c r="C3474" t="s">
        <v>61</v>
      </c>
      <c r="D3474" s="24">
        <v>45170</v>
      </c>
      <c r="E3474">
        <v>164.92</v>
      </c>
    </row>
    <row r="3475" spans="1:5" x14ac:dyDescent="0.35">
      <c r="A3475" s="6">
        <v>44747</v>
      </c>
      <c r="B3475" t="s">
        <v>44</v>
      </c>
      <c r="C3475" t="s">
        <v>61</v>
      </c>
      <c r="D3475" s="24">
        <v>45261</v>
      </c>
      <c r="E3475">
        <v>100</v>
      </c>
    </row>
    <row r="3476" spans="1:5" x14ac:dyDescent="0.35">
      <c r="A3476" s="6">
        <v>44748</v>
      </c>
      <c r="B3476" t="s">
        <v>44</v>
      </c>
      <c r="C3476" t="s">
        <v>61</v>
      </c>
      <c r="D3476" s="24">
        <v>44805</v>
      </c>
      <c r="E3476">
        <v>277</v>
      </c>
    </row>
    <row r="3477" spans="1:5" x14ac:dyDescent="0.35">
      <c r="A3477" s="6">
        <v>44748</v>
      </c>
      <c r="B3477" t="s">
        <v>44</v>
      </c>
      <c r="C3477" t="s">
        <v>61</v>
      </c>
      <c r="D3477" s="24">
        <v>44896</v>
      </c>
      <c r="E3477">
        <v>161.96</v>
      </c>
    </row>
    <row r="3478" spans="1:5" x14ac:dyDescent="0.35">
      <c r="A3478" s="6">
        <v>44748</v>
      </c>
      <c r="B3478" t="s">
        <v>44</v>
      </c>
      <c r="C3478" t="s">
        <v>61</v>
      </c>
      <c r="D3478" s="24">
        <v>44986</v>
      </c>
      <c r="E3478">
        <v>175</v>
      </c>
    </row>
    <row r="3479" spans="1:5" x14ac:dyDescent="0.35">
      <c r="A3479" s="6">
        <v>44748</v>
      </c>
      <c r="B3479" t="s">
        <v>44</v>
      </c>
      <c r="C3479" t="s">
        <v>61</v>
      </c>
      <c r="D3479" s="24">
        <v>45078</v>
      </c>
      <c r="E3479">
        <v>170</v>
      </c>
    </row>
    <row r="3480" spans="1:5" x14ac:dyDescent="0.35">
      <c r="A3480" s="6">
        <v>44748</v>
      </c>
      <c r="B3480" t="s">
        <v>44</v>
      </c>
      <c r="C3480" t="s">
        <v>61</v>
      </c>
      <c r="D3480" s="24">
        <v>45170</v>
      </c>
      <c r="E3480">
        <v>164.92</v>
      </c>
    </row>
    <row r="3481" spans="1:5" x14ac:dyDescent="0.35">
      <c r="A3481" s="6">
        <v>44748</v>
      </c>
      <c r="B3481" t="s">
        <v>44</v>
      </c>
      <c r="C3481" t="s">
        <v>61</v>
      </c>
      <c r="D3481" s="24">
        <v>45261</v>
      </c>
      <c r="E3481">
        <v>100</v>
      </c>
    </row>
    <row r="3482" spans="1:5" x14ac:dyDescent="0.35">
      <c r="A3482" s="6">
        <v>44749</v>
      </c>
      <c r="B3482" t="s">
        <v>44</v>
      </c>
      <c r="C3482" t="s">
        <v>61</v>
      </c>
      <c r="D3482" s="24">
        <v>44805</v>
      </c>
      <c r="E3482">
        <v>277</v>
      </c>
    </row>
    <row r="3483" spans="1:5" x14ac:dyDescent="0.35">
      <c r="A3483" s="6">
        <v>44749</v>
      </c>
      <c r="B3483" t="s">
        <v>44</v>
      </c>
      <c r="C3483" t="s">
        <v>61</v>
      </c>
      <c r="D3483" s="24">
        <v>44896</v>
      </c>
      <c r="E3483">
        <v>161.96</v>
      </c>
    </row>
    <row r="3484" spans="1:5" x14ac:dyDescent="0.35">
      <c r="A3484" s="6">
        <v>44749</v>
      </c>
      <c r="B3484" t="s">
        <v>44</v>
      </c>
      <c r="C3484" t="s">
        <v>61</v>
      </c>
      <c r="D3484" s="24">
        <v>44986</v>
      </c>
      <c r="E3484">
        <v>175</v>
      </c>
    </row>
    <row r="3485" spans="1:5" x14ac:dyDescent="0.35">
      <c r="A3485" s="6">
        <v>44749</v>
      </c>
      <c r="B3485" t="s">
        <v>44</v>
      </c>
      <c r="C3485" t="s">
        <v>61</v>
      </c>
      <c r="D3485" s="24">
        <v>45078</v>
      </c>
      <c r="E3485">
        <v>170</v>
      </c>
    </row>
    <row r="3486" spans="1:5" x14ac:dyDescent="0.35">
      <c r="A3486" s="6">
        <v>44749</v>
      </c>
      <c r="B3486" t="s">
        <v>44</v>
      </c>
      <c r="C3486" t="s">
        <v>61</v>
      </c>
      <c r="D3486" s="24">
        <v>45170</v>
      </c>
      <c r="E3486">
        <v>164.92</v>
      </c>
    </row>
    <row r="3487" spans="1:5" x14ac:dyDescent="0.35">
      <c r="A3487" s="6">
        <v>44749</v>
      </c>
      <c r="B3487" t="s">
        <v>44</v>
      </c>
      <c r="C3487" t="s">
        <v>61</v>
      </c>
      <c r="D3487" s="24">
        <v>45261</v>
      </c>
      <c r="E3487">
        <v>100</v>
      </c>
    </row>
    <row r="3488" spans="1:5" x14ac:dyDescent="0.35">
      <c r="A3488" s="6">
        <v>44750</v>
      </c>
      <c r="B3488" t="s">
        <v>44</v>
      </c>
      <c r="C3488" t="s">
        <v>61</v>
      </c>
      <c r="D3488" s="24">
        <v>44805</v>
      </c>
      <c r="E3488">
        <v>277</v>
      </c>
    </row>
    <row r="3489" spans="1:5" x14ac:dyDescent="0.35">
      <c r="A3489" s="6">
        <v>44750</v>
      </c>
      <c r="B3489" t="s">
        <v>44</v>
      </c>
      <c r="C3489" t="s">
        <v>61</v>
      </c>
      <c r="D3489" s="24">
        <v>44896</v>
      </c>
      <c r="E3489">
        <v>161.96</v>
      </c>
    </row>
    <row r="3490" spans="1:5" x14ac:dyDescent="0.35">
      <c r="A3490" s="6">
        <v>44750</v>
      </c>
      <c r="B3490" t="s">
        <v>44</v>
      </c>
      <c r="C3490" t="s">
        <v>61</v>
      </c>
      <c r="D3490" s="24">
        <v>44986</v>
      </c>
      <c r="E3490">
        <v>175</v>
      </c>
    </row>
    <row r="3491" spans="1:5" x14ac:dyDescent="0.35">
      <c r="A3491" s="6">
        <v>44750</v>
      </c>
      <c r="B3491" t="s">
        <v>44</v>
      </c>
      <c r="C3491" t="s">
        <v>61</v>
      </c>
      <c r="D3491" s="24">
        <v>45078</v>
      </c>
      <c r="E3491">
        <v>170</v>
      </c>
    </row>
    <row r="3492" spans="1:5" x14ac:dyDescent="0.35">
      <c r="A3492" s="6">
        <v>44750</v>
      </c>
      <c r="B3492" t="s">
        <v>44</v>
      </c>
      <c r="C3492" t="s">
        <v>61</v>
      </c>
      <c r="D3492" s="24">
        <v>45170</v>
      </c>
      <c r="E3492">
        <v>164.92</v>
      </c>
    </row>
    <row r="3493" spans="1:5" x14ac:dyDescent="0.35">
      <c r="A3493" s="6">
        <v>44750</v>
      </c>
      <c r="B3493" t="s">
        <v>44</v>
      </c>
      <c r="C3493" t="s">
        <v>61</v>
      </c>
      <c r="D3493" s="24">
        <v>45261</v>
      </c>
      <c r="E3493">
        <v>100</v>
      </c>
    </row>
    <row r="3494" spans="1:5" x14ac:dyDescent="0.35">
      <c r="A3494" s="6">
        <v>44753</v>
      </c>
      <c r="B3494" t="s">
        <v>44</v>
      </c>
      <c r="C3494" t="s">
        <v>61</v>
      </c>
      <c r="D3494" s="24">
        <v>44805</v>
      </c>
      <c r="E3494">
        <v>277</v>
      </c>
    </row>
    <row r="3495" spans="1:5" x14ac:dyDescent="0.35">
      <c r="A3495" s="6">
        <v>44753</v>
      </c>
      <c r="B3495" t="s">
        <v>44</v>
      </c>
      <c r="C3495" t="s">
        <v>61</v>
      </c>
      <c r="D3495" s="24">
        <v>44896</v>
      </c>
      <c r="E3495">
        <v>161.96</v>
      </c>
    </row>
    <row r="3496" spans="1:5" x14ac:dyDescent="0.35">
      <c r="A3496" s="6">
        <v>44753</v>
      </c>
      <c r="B3496" t="s">
        <v>44</v>
      </c>
      <c r="C3496" t="s">
        <v>61</v>
      </c>
      <c r="D3496" s="24">
        <v>44986</v>
      </c>
      <c r="E3496">
        <v>175</v>
      </c>
    </row>
    <row r="3497" spans="1:5" x14ac:dyDescent="0.35">
      <c r="A3497" s="6">
        <v>44753</v>
      </c>
      <c r="B3497" t="s">
        <v>44</v>
      </c>
      <c r="C3497" t="s">
        <v>61</v>
      </c>
      <c r="D3497" s="24">
        <v>45078</v>
      </c>
      <c r="E3497">
        <v>170</v>
      </c>
    </row>
    <row r="3498" spans="1:5" x14ac:dyDescent="0.35">
      <c r="A3498" s="6">
        <v>44753</v>
      </c>
      <c r="B3498" t="s">
        <v>44</v>
      </c>
      <c r="C3498" t="s">
        <v>61</v>
      </c>
      <c r="D3498" s="24">
        <v>45170</v>
      </c>
      <c r="E3498">
        <v>164.92</v>
      </c>
    </row>
    <row r="3499" spans="1:5" x14ac:dyDescent="0.35">
      <c r="A3499" s="6">
        <v>44753</v>
      </c>
      <c r="B3499" t="s">
        <v>44</v>
      </c>
      <c r="C3499" t="s">
        <v>61</v>
      </c>
      <c r="D3499" s="24">
        <v>45261</v>
      </c>
      <c r="E3499">
        <v>100</v>
      </c>
    </row>
    <row r="3500" spans="1:5" x14ac:dyDescent="0.35">
      <c r="A3500" s="6">
        <v>44754</v>
      </c>
      <c r="B3500" t="s">
        <v>44</v>
      </c>
      <c r="C3500" t="s">
        <v>61</v>
      </c>
      <c r="D3500" s="24">
        <v>44805</v>
      </c>
      <c r="E3500">
        <v>290</v>
      </c>
    </row>
    <row r="3501" spans="1:5" x14ac:dyDescent="0.35">
      <c r="A3501" s="6">
        <v>44754</v>
      </c>
      <c r="B3501" t="s">
        <v>44</v>
      </c>
      <c r="C3501" t="s">
        <v>61</v>
      </c>
      <c r="D3501" s="24">
        <v>44896</v>
      </c>
      <c r="E3501">
        <v>161.96</v>
      </c>
    </row>
    <row r="3502" spans="1:5" x14ac:dyDescent="0.35">
      <c r="A3502" s="6">
        <v>44754</v>
      </c>
      <c r="B3502" t="s">
        <v>44</v>
      </c>
      <c r="C3502" t="s">
        <v>61</v>
      </c>
      <c r="D3502" s="24">
        <v>44986</v>
      </c>
      <c r="E3502">
        <v>175</v>
      </c>
    </row>
    <row r="3503" spans="1:5" x14ac:dyDescent="0.35">
      <c r="A3503" s="6">
        <v>44754</v>
      </c>
      <c r="B3503" t="s">
        <v>44</v>
      </c>
      <c r="C3503" t="s">
        <v>61</v>
      </c>
      <c r="D3503" s="24">
        <v>45078</v>
      </c>
      <c r="E3503">
        <v>170</v>
      </c>
    </row>
    <row r="3504" spans="1:5" x14ac:dyDescent="0.35">
      <c r="A3504" s="6">
        <v>44754</v>
      </c>
      <c r="B3504" t="s">
        <v>44</v>
      </c>
      <c r="C3504" t="s">
        <v>61</v>
      </c>
      <c r="D3504" s="24">
        <v>45170</v>
      </c>
      <c r="E3504">
        <v>166.2</v>
      </c>
    </row>
    <row r="3505" spans="1:5" x14ac:dyDescent="0.35">
      <c r="A3505" s="6">
        <v>44754</v>
      </c>
      <c r="B3505" t="s">
        <v>44</v>
      </c>
      <c r="C3505" t="s">
        <v>61</v>
      </c>
      <c r="D3505" s="24">
        <v>45261</v>
      </c>
      <c r="E3505">
        <v>100.77</v>
      </c>
    </row>
    <row r="3506" spans="1:5" x14ac:dyDescent="0.35">
      <c r="A3506" s="6">
        <v>44755</v>
      </c>
      <c r="B3506" t="s">
        <v>44</v>
      </c>
      <c r="C3506" t="s">
        <v>61</v>
      </c>
      <c r="D3506" s="24">
        <v>44805</v>
      </c>
      <c r="E3506">
        <v>290</v>
      </c>
    </row>
    <row r="3507" spans="1:5" x14ac:dyDescent="0.35">
      <c r="A3507" s="6">
        <v>44755</v>
      </c>
      <c r="B3507" t="s">
        <v>44</v>
      </c>
      <c r="C3507" t="s">
        <v>61</v>
      </c>
      <c r="D3507" s="24">
        <v>44896</v>
      </c>
      <c r="E3507">
        <v>161.96</v>
      </c>
    </row>
    <row r="3508" spans="1:5" x14ac:dyDescent="0.35">
      <c r="A3508" s="6">
        <v>44755</v>
      </c>
      <c r="B3508" t="s">
        <v>44</v>
      </c>
      <c r="C3508" t="s">
        <v>61</v>
      </c>
      <c r="D3508" s="24">
        <v>44986</v>
      </c>
      <c r="E3508">
        <v>175</v>
      </c>
    </row>
    <row r="3509" spans="1:5" x14ac:dyDescent="0.35">
      <c r="A3509" s="6">
        <v>44755</v>
      </c>
      <c r="B3509" t="s">
        <v>44</v>
      </c>
      <c r="C3509" t="s">
        <v>61</v>
      </c>
      <c r="D3509" s="24">
        <v>45078</v>
      </c>
      <c r="E3509">
        <v>170</v>
      </c>
    </row>
    <row r="3510" spans="1:5" x14ac:dyDescent="0.35">
      <c r="A3510" s="6">
        <v>44755</v>
      </c>
      <c r="B3510" t="s">
        <v>44</v>
      </c>
      <c r="C3510" t="s">
        <v>61</v>
      </c>
      <c r="D3510" s="24">
        <v>45170</v>
      </c>
      <c r="E3510">
        <v>166.2</v>
      </c>
    </row>
    <row r="3511" spans="1:5" x14ac:dyDescent="0.35">
      <c r="A3511" s="6">
        <v>44755</v>
      </c>
      <c r="B3511" t="s">
        <v>44</v>
      </c>
      <c r="C3511" t="s">
        <v>61</v>
      </c>
      <c r="D3511" s="24">
        <v>45261</v>
      </c>
      <c r="E3511">
        <v>100.77</v>
      </c>
    </row>
    <row r="3512" spans="1:5" x14ac:dyDescent="0.35">
      <c r="A3512" s="6">
        <v>44756</v>
      </c>
      <c r="B3512" t="s">
        <v>44</v>
      </c>
      <c r="C3512" t="s">
        <v>61</v>
      </c>
      <c r="D3512" s="24">
        <v>44805</v>
      </c>
      <c r="E3512">
        <v>300</v>
      </c>
    </row>
    <row r="3513" spans="1:5" x14ac:dyDescent="0.35">
      <c r="A3513" s="6">
        <v>44756</v>
      </c>
      <c r="B3513" t="s">
        <v>44</v>
      </c>
      <c r="C3513" t="s">
        <v>61</v>
      </c>
      <c r="D3513" s="24">
        <v>44896</v>
      </c>
      <c r="E3513">
        <v>165</v>
      </c>
    </row>
    <row r="3514" spans="1:5" x14ac:dyDescent="0.35">
      <c r="A3514" s="6">
        <v>44756</v>
      </c>
      <c r="B3514" t="s">
        <v>44</v>
      </c>
      <c r="C3514" t="s">
        <v>61</v>
      </c>
      <c r="D3514" s="24">
        <v>44986</v>
      </c>
      <c r="E3514">
        <v>178</v>
      </c>
    </row>
    <row r="3515" spans="1:5" x14ac:dyDescent="0.35">
      <c r="A3515" s="6">
        <v>44756</v>
      </c>
      <c r="B3515" t="s">
        <v>44</v>
      </c>
      <c r="C3515" t="s">
        <v>61</v>
      </c>
      <c r="D3515" s="24">
        <v>45078</v>
      </c>
      <c r="E3515">
        <v>180</v>
      </c>
    </row>
    <row r="3516" spans="1:5" x14ac:dyDescent="0.35">
      <c r="A3516" s="6">
        <v>44756</v>
      </c>
      <c r="B3516" t="s">
        <v>44</v>
      </c>
      <c r="C3516" t="s">
        <v>61</v>
      </c>
      <c r="D3516" s="24">
        <v>45170</v>
      </c>
      <c r="E3516">
        <v>170</v>
      </c>
    </row>
    <row r="3517" spans="1:5" x14ac:dyDescent="0.35">
      <c r="A3517" s="6">
        <v>44756</v>
      </c>
      <c r="B3517" t="s">
        <v>44</v>
      </c>
      <c r="C3517" t="s">
        <v>61</v>
      </c>
      <c r="D3517" s="24">
        <v>45261</v>
      </c>
      <c r="E3517">
        <v>100.77</v>
      </c>
    </row>
    <row r="3518" spans="1:5" x14ac:dyDescent="0.35">
      <c r="A3518" s="6">
        <v>44757</v>
      </c>
      <c r="B3518" t="s">
        <v>44</v>
      </c>
      <c r="C3518" t="s">
        <v>61</v>
      </c>
      <c r="D3518" s="24">
        <v>44805</v>
      </c>
      <c r="E3518">
        <v>300</v>
      </c>
    </row>
    <row r="3519" spans="1:5" x14ac:dyDescent="0.35">
      <c r="A3519" s="6">
        <v>44757</v>
      </c>
      <c r="B3519" t="s">
        <v>44</v>
      </c>
      <c r="C3519" t="s">
        <v>61</v>
      </c>
      <c r="D3519" s="24">
        <v>44896</v>
      </c>
      <c r="E3519">
        <v>165</v>
      </c>
    </row>
    <row r="3520" spans="1:5" x14ac:dyDescent="0.35">
      <c r="A3520" s="6">
        <v>44757</v>
      </c>
      <c r="B3520" t="s">
        <v>44</v>
      </c>
      <c r="C3520" t="s">
        <v>61</v>
      </c>
      <c r="D3520" s="24">
        <v>44986</v>
      </c>
      <c r="E3520">
        <v>178</v>
      </c>
    </row>
    <row r="3521" spans="1:5" x14ac:dyDescent="0.35">
      <c r="A3521" s="6">
        <v>44757</v>
      </c>
      <c r="B3521" t="s">
        <v>44</v>
      </c>
      <c r="C3521" t="s">
        <v>61</v>
      </c>
      <c r="D3521" s="24">
        <v>45078</v>
      </c>
      <c r="E3521">
        <v>180</v>
      </c>
    </row>
    <row r="3522" spans="1:5" x14ac:dyDescent="0.35">
      <c r="A3522" s="6">
        <v>44757</v>
      </c>
      <c r="B3522" t="s">
        <v>44</v>
      </c>
      <c r="C3522" t="s">
        <v>61</v>
      </c>
      <c r="D3522" s="24">
        <v>45170</v>
      </c>
      <c r="E3522">
        <v>171</v>
      </c>
    </row>
    <row r="3523" spans="1:5" x14ac:dyDescent="0.35">
      <c r="A3523" s="6">
        <v>44757</v>
      </c>
      <c r="B3523" t="s">
        <v>44</v>
      </c>
      <c r="C3523" t="s">
        <v>61</v>
      </c>
      <c r="D3523" s="24">
        <v>45261</v>
      </c>
      <c r="E3523">
        <v>100.77</v>
      </c>
    </row>
    <row r="3524" spans="1:5" x14ac:dyDescent="0.35">
      <c r="A3524" s="6">
        <v>44760</v>
      </c>
      <c r="B3524" t="s">
        <v>44</v>
      </c>
      <c r="C3524" t="s">
        <v>61</v>
      </c>
      <c r="D3524" s="24">
        <v>44805</v>
      </c>
      <c r="E3524">
        <v>300</v>
      </c>
    </row>
    <row r="3525" spans="1:5" x14ac:dyDescent="0.35">
      <c r="A3525" s="6">
        <v>44760</v>
      </c>
      <c r="B3525" t="s">
        <v>44</v>
      </c>
      <c r="C3525" t="s">
        <v>61</v>
      </c>
      <c r="D3525" s="24">
        <v>44896</v>
      </c>
      <c r="E3525">
        <v>170</v>
      </c>
    </row>
    <row r="3526" spans="1:5" x14ac:dyDescent="0.35">
      <c r="A3526" s="6">
        <v>44760</v>
      </c>
      <c r="B3526" t="s">
        <v>44</v>
      </c>
      <c r="C3526" t="s">
        <v>61</v>
      </c>
      <c r="D3526" s="24">
        <v>44986</v>
      </c>
      <c r="E3526">
        <v>178</v>
      </c>
    </row>
    <row r="3527" spans="1:5" x14ac:dyDescent="0.35">
      <c r="A3527" s="6">
        <v>44760</v>
      </c>
      <c r="B3527" t="s">
        <v>44</v>
      </c>
      <c r="C3527" t="s">
        <v>61</v>
      </c>
      <c r="D3527" s="24">
        <v>45078</v>
      </c>
      <c r="E3527">
        <v>180</v>
      </c>
    </row>
    <row r="3528" spans="1:5" x14ac:dyDescent="0.35">
      <c r="A3528" s="6">
        <v>44760</v>
      </c>
      <c r="B3528" t="s">
        <v>44</v>
      </c>
      <c r="C3528" t="s">
        <v>61</v>
      </c>
      <c r="D3528" s="24">
        <v>45170</v>
      </c>
      <c r="E3528">
        <v>171</v>
      </c>
    </row>
    <row r="3529" spans="1:5" x14ac:dyDescent="0.35">
      <c r="A3529" s="6">
        <v>44760</v>
      </c>
      <c r="B3529" t="s">
        <v>44</v>
      </c>
      <c r="C3529" t="s">
        <v>61</v>
      </c>
      <c r="D3529" s="24">
        <v>45261</v>
      </c>
      <c r="E3529">
        <v>100.77</v>
      </c>
    </row>
    <row r="3530" spans="1:5" x14ac:dyDescent="0.35">
      <c r="A3530" s="6">
        <v>44761</v>
      </c>
      <c r="B3530" t="s">
        <v>44</v>
      </c>
      <c r="C3530" t="s">
        <v>61</v>
      </c>
      <c r="D3530" s="24">
        <v>44805</v>
      </c>
      <c r="E3530">
        <v>300</v>
      </c>
    </row>
    <row r="3531" spans="1:5" x14ac:dyDescent="0.35">
      <c r="A3531" s="6">
        <v>44761</v>
      </c>
      <c r="B3531" t="s">
        <v>44</v>
      </c>
      <c r="C3531" t="s">
        <v>61</v>
      </c>
      <c r="D3531" s="24">
        <v>44896</v>
      </c>
      <c r="E3531">
        <v>170</v>
      </c>
    </row>
    <row r="3532" spans="1:5" x14ac:dyDescent="0.35">
      <c r="A3532" s="6">
        <v>44761</v>
      </c>
      <c r="B3532" t="s">
        <v>44</v>
      </c>
      <c r="C3532" t="s">
        <v>61</v>
      </c>
      <c r="D3532" s="24">
        <v>44986</v>
      </c>
      <c r="E3532">
        <v>179</v>
      </c>
    </row>
    <row r="3533" spans="1:5" x14ac:dyDescent="0.35">
      <c r="A3533" s="6">
        <v>44761</v>
      </c>
      <c r="B3533" t="s">
        <v>44</v>
      </c>
      <c r="C3533" t="s">
        <v>61</v>
      </c>
      <c r="D3533" s="24">
        <v>45078</v>
      </c>
      <c r="E3533">
        <v>180</v>
      </c>
    </row>
    <row r="3534" spans="1:5" x14ac:dyDescent="0.35">
      <c r="A3534" s="6">
        <v>44761</v>
      </c>
      <c r="B3534" t="s">
        <v>44</v>
      </c>
      <c r="C3534" t="s">
        <v>61</v>
      </c>
      <c r="D3534" s="24">
        <v>45170</v>
      </c>
      <c r="E3534">
        <v>171</v>
      </c>
    </row>
    <row r="3535" spans="1:5" x14ac:dyDescent="0.35">
      <c r="A3535" s="6">
        <v>44761</v>
      </c>
      <c r="B3535" t="s">
        <v>44</v>
      </c>
      <c r="C3535" t="s">
        <v>61</v>
      </c>
      <c r="D3535" s="24">
        <v>45261</v>
      </c>
      <c r="E3535">
        <v>100.77</v>
      </c>
    </row>
    <row r="3536" spans="1:5" x14ac:dyDescent="0.35">
      <c r="A3536" s="6">
        <v>44762</v>
      </c>
      <c r="B3536" t="s">
        <v>44</v>
      </c>
      <c r="C3536" t="s">
        <v>61</v>
      </c>
      <c r="D3536" s="24">
        <v>44805</v>
      </c>
      <c r="E3536">
        <v>305</v>
      </c>
    </row>
    <row r="3537" spans="1:5" x14ac:dyDescent="0.35">
      <c r="A3537" s="6">
        <v>44762</v>
      </c>
      <c r="B3537" t="s">
        <v>44</v>
      </c>
      <c r="C3537" t="s">
        <v>61</v>
      </c>
      <c r="D3537" s="24">
        <v>44896</v>
      </c>
      <c r="E3537">
        <v>170</v>
      </c>
    </row>
    <row r="3538" spans="1:5" x14ac:dyDescent="0.35">
      <c r="A3538" s="6">
        <v>44762</v>
      </c>
      <c r="B3538" t="s">
        <v>44</v>
      </c>
      <c r="C3538" t="s">
        <v>61</v>
      </c>
      <c r="D3538" s="24">
        <v>44986</v>
      </c>
      <c r="E3538">
        <v>179</v>
      </c>
    </row>
    <row r="3539" spans="1:5" x14ac:dyDescent="0.35">
      <c r="A3539" s="6">
        <v>44762</v>
      </c>
      <c r="B3539" t="s">
        <v>44</v>
      </c>
      <c r="C3539" t="s">
        <v>61</v>
      </c>
      <c r="D3539" s="24">
        <v>45078</v>
      </c>
      <c r="E3539">
        <v>180</v>
      </c>
    </row>
    <row r="3540" spans="1:5" x14ac:dyDescent="0.35">
      <c r="A3540" s="6">
        <v>44762</v>
      </c>
      <c r="B3540" t="s">
        <v>44</v>
      </c>
      <c r="C3540" t="s">
        <v>61</v>
      </c>
      <c r="D3540" s="24">
        <v>45170</v>
      </c>
      <c r="E3540">
        <v>171</v>
      </c>
    </row>
    <row r="3541" spans="1:5" x14ac:dyDescent="0.35">
      <c r="A3541" s="6">
        <v>44762</v>
      </c>
      <c r="B3541" t="s">
        <v>44</v>
      </c>
      <c r="C3541" t="s">
        <v>61</v>
      </c>
      <c r="D3541" s="24">
        <v>45261</v>
      </c>
      <c r="E3541">
        <v>100.77</v>
      </c>
    </row>
    <row r="3542" spans="1:5" x14ac:dyDescent="0.35">
      <c r="A3542" s="6">
        <v>44763</v>
      </c>
      <c r="B3542" t="s">
        <v>44</v>
      </c>
      <c r="C3542" t="s">
        <v>61</v>
      </c>
      <c r="D3542" s="24">
        <v>44805</v>
      </c>
      <c r="E3542">
        <v>305</v>
      </c>
    </row>
    <row r="3543" spans="1:5" x14ac:dyDescent="0.35">
      <c r="A3543" s="6">
        <v>44763</v>
      </c>
      <c r="B3543" t="s">
        <v>44</v>
      </c>
      <c r="C3543" t="s">
        <v>61</v>
      </c>
      <c r="D3543" s="24">
        <v>44896</v>
      </c>
      <c r="E3543">
        <v>170</v>
      </c>
    </row>
    <row r="3544" spans="1:5" x14ac:dyDescent="0.35">
      <c r="A3544" s="6">
        <v>44763</v>
      </c>
      <c r="B3544" t="s">
        <v>44</v>
      </c>
      <c r="C3544" t="s">
        <v>61</v>
      </c>
      <c r="D3544" s="24">
        <v>44986</v>
      </c>
      <c r="E3544">
        <v>175.95</v>
      </c>
    </row>
    <row r="3545" spans="1:5" x14ac:dyDescent="0.35">
      <c r="A3545" s="6">
        <v>44763</v>
      </c>
      <c r="B3545" t="s">
        <v>44</v>
      </c>
      <c r="C3545" t="s">
        <v>61</v>
      </c>
      <c r="D3545" s="24">
        <v>45078</v>
      </c>
      <c r="E3545">
        <v>180</v>
      </c>
    </row>
    <row r="3546" spans="1:5" x14ac:dyDescent="0.35">
      <c r="A3546" s="6">
        <v>44763</v>
      </c>
      <c r="B3546" t="s">
        <v>44</v>
      </c>
      <c r="C3546" t="s">
        <v>61</v>
      </c>
      <c r="D3546" s="24">
        <v>45170</v>
      </c>
      <c r="E3546">
        <v>173.64</v>
      </c>
    </row>
    <row r="3547" spans="1:5" x14ac:dyDescent="0.35">
      <c r="A3547" s="6">
        <v>44763</v>
      </c>
      <c r="B3547" t="s">
        <v>44</v>
      </c>
      <c r="C3547" t="s">
        <v>61</v>
      </c>
      <c r="D3547" s="24">
        <v>45261</v>
      </c>
      <c r="E3547">
        <v>102.33</v>
      </c>
    </row>
    <row r="3548" spans="1:5" x14ac:dyDescent="0.35">
      <c r="A3548" s="6">
        <v>44764</v>
      </c>
      <c r="B3548" t="s">
        <v>44</v>
      </c>
      <c r="C3548" t="s">
        <v>61</v>
      </c>
      <c r="D3548" s="24">
        <v>44805</v>
      </c>
      <c r="E3548">
        <v>305</v>
      </c>
    </row>
    <row r="3549" spans="1:5" x14ac:dyDescent="0.35">
      <c r="A3549" s="6">
        <v>44764</v>
      </c>
      <c r="B3549" t="s">
        <v>44</v>
      </c>
      <c r="C3549" t="s">
        <v>61</v>
      </c>
      <c r="D3549" s="24">
        <v>44896</v>
      </c>
      <c r="E3549">
        <v>165</v>
      </c>
    </row>
    <row r="3550" spans="1:5" x14ac:dyDescent="0.35">
      <c r="A3550" s="6">
        <v>44764</v>
      </c>
      <c r="B3550" t="s">
        <v>44</v>
      </c>
      <c r="C3550" t="s">
        <v>61</v>
      </c>
      <c r="D3550" s="24">
        <v>44986</v>
      </c>
      <c r="E3550">
        <v>174</v>
      </c>
    </row>
    <row r="3551" spans="1:5" x14ac:dyDescent="0.35">
      <c r="A3551" s="6">
        <v>44764</v>
      </c>
      <c r="B3551" t="s">
        <v>44</v>
      </c>
      <c r="C3551" t="s">
        <v>61</v>
      </c>
      <c r="D3551" s="24">
        <v>45078</v>
      </c>
      <c r="E3551">
        <v>180</v>
      </c>
    </row>
    <row r="3552" spans="1:5" x14ac:dyDescent="0.35">
      <c r="A3552" s="6">
        <v>44764</v>
      </c>
      <c r="B3552" t="s">
        <v>44</v>
      </c>
      <c r="C3552" t="s">
        <v>61</v>
      </c>
      <c r="D3552" s="24">
        <v>45170</v>
      </c>
      <c r="E3552">
        <v>173.64</v>
      </c>
    </row>
    <row r="3553" spans="1:5" x14ac:dyDescent="0.35">
      <c r="A3553" s="6">
        <v>44764</v>
      </c>
      <c r="B3553" t="s">
        <v>44</v>
      </c>
      <c r="C3553" t="s">
        <v>61</v>
      </c>
      <c r="D3553" s="24">
        <v>45261</v>
      </c>
      <c r="E3553">
        <v>102.33</v>
      </c>
    </row>
    <row r="3554" spans="1:5" x14ac:dyDescent="0.35">
      <c r="A3554" s="6">
        <v>44767</v>
      </c>
      <c r="B3554" t="s">
        <v>44</v>
      </c>
      <c r="C3554" t="s">
        <v>61</v>
      </c>
      <c r="D3554" s="24">
        <v>44805</v>
      </c>
      <c r="E3554">
        <v>305</v>
      </c>
    </row>
    <row r="3555" spans="1:5" x14ac:dyDescent="0.35">
      <c r="A3555" s="6">
        <v>44767</v>
      </c>
      <c r="B3555" t="s">
        <v>44</v>
      </c>
      <c r="C3555" t="s">
        <v>61</v>
      </c>
      <c r="D3555" s="24">
        <v>44896</v>
      </c>
      <c r="E3555">
        <v>165</v>
      </c>
    </row>
    <row r="3556" spans="1:5" x14ac:dyDescent="0.35">
      <c r="A3556" s="6">
        <v>44767</v>
      </c>
      <c r="B3556" t="s">
        <v>44</v>
      </c>
      <c r="C3556" t="s">
        <v>61</v>
      </c>
      <c r="D3556" s="24">
        <v>44986</v>
      </c>
      <c r="E3556">
        <v>174</v>
      </c>
    </row>
    <row r="3557" spans="1:5" x14ac:dyDescent="0.35">
      <c r="A3557" s="6">
        <v>44767</v>
      </c>
      <c r="B3557" t="s">
        <v>44</v>
      </c>
      <c r="C3557" t="s">
        <v>61</v>
      </c>
      <c r="D3557" s="24">
        <v>45078</v>
      </c>
      <c r="E3557">
        <v>180</v>
      </c>
    </row>
    <row r="3558" spans="1:5" x14ac:dyDescent="0.35">
      <c r="A3558" s="6">
        <v>44767</v>
      </c>
      <c r="B3558" t="s">
        <v>44</v>
      </c>
      <c r="C3558" t="s">
        <v>61</v>
      </c>
      <c r="D3558" s="24">
        <v>45170</v>
      </c>
      <c r="E3558">
        <v>173.64</v>
      </c>
    </row>
    <row r="3559" spans="1:5" x14ac:dyDescent="0.35">
      <c r="A3559" s="6">
        <v>44767</v>
      </c>
      <c r="B3559" t="s">
        <v>44</v>
      </c>
      <c r="C3559" t="s">
        <v>61</v>
      </c>
      <c r="D3559" s="24">
        <v>45261</v>
      </c>
      <c r="E3559">
        <v>102.33</v>
      </c>
    </row>
    <row r="3560" spans="1:5" x14ac:dyDescent="0.35">
      <c r="A3560" s="6">
        <v>44768</v>
      </c>
      <c r="B3560" t="s">
        <v>44</v>
      </c>
      <c r="C3560" t="s">
        <v>61</v>
      </c>
      <c r="D3560" s="24">
        <v>44805</v>
      </c>
      <c r="E3560">
        <v>305</v>
      </c>
    </row>
    <row r="3561" spans="1:5" x14ac:dyDescent="0.35">
      <c r="A3561" s="6">
        <v>44768</v>
      </c>
      <c r="B3561" t="s">
        <v>44</v>
      </c>
      <c r="C3561" t="s">
        <v>61</v>
      </c>
      <c r="D3561" s="24">
        <v>44896</v>
      </c>
      <c r="E3561">
        <v>162</v>
      </c>
    </row>
    <row r="3562" spans="1:5" x14ac:dyDescent="0.35">
      <c r="A3562" s="6">
        <v>44768</v>
      </c>
      <c r="B3562" t="s">
        <v>44</v>
      </c>
      <c r="C3562" t="s">
        <v>61</v>
      </c>
      <c r="D3562" s="24">
        <v>44986</v>
      </c>
      <c r="E3562">
        <v>174</v>
      </c>
    </row>
    <row r="3563" spans="1:5" x14ac:dyDescent="0.35">
      <c r="A3563" s="6">
        <v>44768</v>
      </c>
      <c r="B3563" t="s">
        <v>44</v>
      </c>
      <c r="C3563" t="s">
        <v>61</v>
      </c>
      <c r="D3563" s="24">
        <v>45078</v>
      </c>
      <c r="E3563">
        <v>180</v>
      </c>
    </row>
    <row r="3564" spans="1:5" x14ac:dyDescent="0.35">
      <c r="A3564" s="6">
        <v>44768</v>
      </c>
      <c r="B3564" t="s">
        <v>44</v>
      </c>
      <c r="C3564" t="s">
        <v>61</v>
      </c>
      <c r="D3564" s="24">
        <v>45170</v>
      </c>
      <c r="E3564">
        <v>173.64</v>
      </c>
    </row>
    <row r="3565" spans="1:5" x14ac:dyDescent="0.35">
      <c r="A3565" s="6">
        <v>44768</v>
      </c>
      <c r="B3565" t="s">
        <v>44</v>
      </c>
      <c r="C3565" t="s">
        <v>61</v>
      </c>
      <c r="D3565" s="24">
        <v>45261</v>
      </c>
      <c r="E3565">
        <v>102.33</v>
      </c>
    </row>
    <row r="3566" spans="1:5" x14ac:dyDescent="0.35">
      <c r="A3566" s="6">
        <v>44769</v>
      </c>
      <c r="B3566" t="s">
        <v>44</v>
      </c>
      <c r="C3566" t="s">
        <v>61</v>
      </c>
      <c r="D3566" s="24">
        <v>44805</v>
      </c>
      <c r="E3566">
        <v>305</v>
      </c>
    </row>
    <row r="3567" spans="1:5" x14ac:dyDescent="0.35">
      <c r="A3567" s="6">
        <v>44769</v>
      </c>
      <c r="B3567" t="s">
        <v>44</v>
      </c>
      <c r="C3567" t="s">
        <v>61</v>
      </c>
      <c r="D3567" s="24">
        <v>44896</v>
      </c>
      <c r="E3567">
        <v>160</v>
      </c>
    </row>
    <row r="3568" spans="1:5" x14ac:dyDescent="0.35">
      <c r="A3568" s="6">
        <v>44769</v>
      </c>
      <c r="B3568" t="s">
        <v>44</v>
      </c>
      <c r="C3568" t="s">
        <v>61</v>
      </c>
      <c r="D3568" s="24">
        <v>44986</v>
      </c>
      <c r="E3568">
        <v>167.5</v>
      </c>
    </row>
    <row r="3569" spans="1:5" x14ac:dyDescent="0.35">
      <c r="A3569" s="6">
        <v>44769</v>
      </c>
      <c r="B3569" t="s">
        <v>44</v>
      </c>
      <c r="C3569" t="s">
        <v>61</v>
      </c>
      <c r="D3569" s="24">
        <v>45078</v>
      </c>
      <c r="E3569">
        <v>180</v>
      </c>
    </row>
    <row r="3570" spans="1:5" x14ac:dyDescent="0.35">
      <c r="A3570" s="6">
        <v>44769</v>
      </c>
      <c r="B3570" t="s">
        <v>44</v>
      </c>
      <c r="C3570" t="s">
        <v>61</v>
      </c>
      <c r="D3570" s="24">
        <v>45170</v>
      </c>
      <c r="E3570">
        <v>173.64</v>
      </c>
    </row>
    <row r="3571" spans="1:5" x14ac:dyDescent="0.35">
      <c r="A3571" s="6">
        <v>44769</v>
      </c>
      <c r="B3571" t="s">
        <v>44</v>
      </c>
      <c r="C3571" t="s">
        <v>61</v>
      </c>
      <c r="D3571" s="24">
        <v>45261</v>
      </c>
      <c r="E3571">
        <v>102.33</v>
      </c>
    </row>
    <row r="3572" spans="1:5" x14ac:dyDescent="0.35">
      <c r="A3572" s="6">
        <v>44770</v>
      </c>
      <c r="B3572" t="s">
        <v>44</v>
      </c>
      <c r="C3572" t="s">
        <v>61</v>
      </c>
      <c r="D3572" s="24">
        <v>44805</v>
      </c>
      <c r="E3572">
        <v>305</v>
      </c>
    </row>
    <row r="3573" spans="1:5" x14ac:dyDescent="0.35">
      <c r="A3573" s="6">
        <v>44770</v>
      </c>
      <c r="B3573" t="s">
        <v>44</v>
      </c>
      <c r="C3573" t="s">
        <v>61</v>
      </c>
      <c r="D3573" s="24">
        <v>44896</v>
      </c>
      <c r="E3573">
        <v>160</v>
      </c>
    </row>
    <row r="3574" spans="1:5" x14ac:dyDescent="0.35">
      <c r="A3574" s="6">
        <v>44770</v>
      </c>
      <c r="B3574" t="s">
        <v>44</v>
      </c>
      <c r="C3574" t="s">
        <v>61</v>
      </c>
      <c r="D3574" s="24">
        <v>44986</v>
      </c>
      <c r="E3574">
        <v>167</v>
      </c>
    </row>
    <row r="3575" spans="1:5" x14ac:dyDescent="0.35">
      <c r="A3575" s="6">
        <v>44770</v>
      </c>
      <c r="B3575" t="s">
        <v>44</v>
      </c>
      <c r="C3575" t="s">
        <v>61</v>
      </c>
      <c r="D3575" s="24">
        <v>45078</v>
      </c>
      <c r="E3575">
        <v>180</v>
      </c>
    </row>
    <row r="3576" spans="1:5" x14ac:dyDescent="0.35">
      <c r="A3576" s="6">
        <v>44770</v>
      </c>
      <c r="B3576" t="s">
        <v>44</v>
      </c>
      <c r="C3576" t="s">
        <v>61</v>
      </c>
      <c r="D3576" s="24">
        <v>45170</v>
      </c>
      <c r="E3576">
        <v>173.64</v>
      </c>
    </row>
    <row r="3577" spans="1:5" x14ac:dyDescent="0.35">
      <c r="A3577" s="6">
        <v>44770</v>
      </c>
      <c r="B3577" t="s">
        <v>44</v>
      </c>
      <c r="C3577" t="s">
        <v>61</v>
      </c>
      <c r="D3577" s="24">
        <v>45261</v>
      </c>
      <c r="E3577">
        <v>102.33</v>
      </c>
    </row>
    <row r="3578" spans="1:5" x14ac:dyDescent="0.35">
      <c r="A3578" s="6">
        <v>44771</v>
      </c>
      <c r="B3578" t="s">
        <v>44</v>
      </c>
      <c r="C3578" t="s">
        <v>61</v>
      </c>
      <c r="D3578" s="24">
        <v>44805</v>
      </c>
      <c r="E3578">
        <v>305</v>
      </c>
    </row>
    <row r="3579" spans="1:5" x14ac:dyDescent="0.35">
      <c r="A3579" s="6">
        <v>44771</v>
      </c>
      <c r="B3579" t="s">
        <v>44</v>
      </c>
      <c r="C3579" t="s">
        <v>61</v>
      </c>
      <c r="D3579" s="24">
        <v>44896</v>
      </c>
      <c r="E3579">
        <v>157</v>
      </c>
    </row>
    <row r="3580" spans="1:5" x14ac:dyDescent="0.35">
      <c r="A3580" s="6">
        <v>44771</v>
      </c>
      <c r="B3580" t="s">
        <v>44</v>
      </c>
      <c r="C3580" t="s">
        <v>61</v>
      </c>
      <c r="D3580" s="24">
        <v>44986</v>
      </c>
      <c r="E3580">
        <v>160</v>
      </c>
    </row>
    <row r="3581" spans="1:5" x14ac:dyDescent="0.35">
      <c r="A3581" s="6">
        <v>44771</v>
      </c>
      <c r="B3581" t="s">
        <v>44</v>
      </c>
      <c r="C3581" t="s">
        <v>61</v>
      </c>
      <c r="D3581" s="24">
        <v>45078</v>
      </c>
      <c r="E3581">
        <v>180</v>
      </c>
    </row>
    <row r="3582" spans="1:5" x14ac:dyDescent="0.35">
      <c r="A3582" s="6">
        <v>44771</v>
      </c>
      <c r="B3582" t="s">
        <v>44</v>
      </c>
      <c r="C3582" t="s">
        <v>61</v>
      </c>
      <c r="D3582" s="24">
        <v>45170</v>
      </c>
      <c r="E3582">
        <v>173.64</v>
      </c>
    </row>
    <row r="3583" spans="1:5" x14ac:dyDescent="0.35">
      <c r="A3583" s="6">
        <v>44771</v>
      </c>
      <c r="B3583" t="s">
        <v>44</v>
      </c>
      <c r="C3583" t="s">
        <v>61</v>
      </c>
      <c r="D3583" s="24">
        <v>45261</v>
      </c>
      <c r="E3583">
        <v>102.33</v>
      </c>
    </row>
    <row r="3584" spans="1:5" x14ac:dyDescent="0.35">
      <c r="A3584" s="6">
        <v>44774</v>
      </c>
      <c r="B3584" t="s">
        <v>44</v>
      </c>
      <c r="C3584" t="s">
        <v>61</v>
      </c>
      <c r="D3584" s="24">
        <v>44805</v>
      </c>
      <c r="E3584">
        <v>295</v>
      </c>
    </row>
    <row r="3585" spans="1:5" x14ac:dyDescent="0.35">
      <c r="A3585" s="6">
        <v>44774</v>
      </c>
      <c r="B3585" t="s">
        <v>44</v>
      </c>
      <c r="C3585" t="s">
        <v>61</v>
      </c>
      <c r="D3585" s="24">
        <v>44896</v>
      </c>
      <c r="E3585">
        <v>135</v>
      </c>
    </row>
    <row r="3586" spans="1:5" x14ac:dyDescent="0.35">
      <c r="A3586" s="6">
        <v>44774</v>
      </c>
      <c r="B3586" t="s">
        <v>44</v>
      </c>
      <c r="C3586" t="s">
        <v>61</v>
      </c>
      <c r="D3586" s="24">
        <v>44986</v>
      </c>
      <c r="E3586">
        <v>133</v>
      </c>
    </row>
    <row r="3587" spans="1:5" x14ac:dyDescent="0.35">
      <c r="A3587" s="6">
        <v>44774</v>
      </c>
      <c r="B3587" t="s">
        <v>44</v>
      </c>
      <c r="C3587" t="s">
        <v>61</v>
      </c>
      <c r="D3587" s="24">
        <v>45078</v>
      </c>
      <c r="E3587">
        <v>170</v>
      </c>
    </row>
    <row r="3588" spans="1:5" x14ac:dyDescent="0.35">
      <c r="A3588" s="6">
        <v>44774</v>
      </c>
      <c r="B3588" t="s">
        <v>44</v>
      </c>
      <c r="C3588" t="s">
        <v>61</v>
      </c>
      <c r="D3588" s="24">
        <v>45170</v>
      </c>
      <c r="E3588">
        <v>169</v>
      </c>
    </row>
    <row r="3589" spans="1:5" x14ac:dyDescent="0.35">
      <c r="A3589" s="6">
        <v>44774</v>
      </c>
      <c r="B3589" t="s">
        <v>44</v>
      </c>
      <c r="C3589" t="s">
        <v>61</v>
      </c>
      <c r="D3589" s="24">
        <v>45261</v>
      </c>
      <c r="E3589">
        <v>94</v>
      </c>
    </row>
    <row r="3590" spans="1:5" x14ac:dyDescent="0.35">
      <c r="A3590" s="6">
        <v>44775</v>
      </c>
      <c r="B3590" t="s">
        <v>44</v>
      </c>
      <c r="C3590" t="s">
        <v>61</v>
      </c>
      <c r="D3590" s="24">
        <v>44805</v>
      </c>
      <c r="E3590">
        <v>260</v>
      </c>
    </row>
    <row r="3591" spans="1:5" x14ac:dyDescent="0.35">
      <c r="A3591" s="6">
        <v>44775</v>
      </c>
      <c r="B3591" t="s">
        <v>44</v>
      </c>
      <c r="C3591" t="s">
        <v>61</v>
      </c>
      <c r="D3591" s="24">
        <v>44896</v>
      </c>
      <c r="E3591">
        <v>129</v>
      </c>
    </row>
    <row r="3592" spans="1:5" x14ac:dyDescent="0.35">
      <c r="A3592" s="6">
        <v>44775</v>
      </c>
      <c r="B3592" t="s">
        <v>44</v>
      </c>
      <c r="C3592" t="s">
        <v>61</v>
      </c>
      <c r="D3592" s="24">
        <v>44986</v>
      </c>
      <c r="E3592">
        <v>132</v>
      </c>
    </row>
    <row r="3593" spans="1:5" x14ac:dyDescent="0.35">
      <c r="A3593" s="6">
        <v>44775</v>
      </c>
      <c r="B3593" t="s">
        <v>44</v>
      </c>
      <c r="C3593" t="s">
        <v>61</v>
      </c>
      <c r="D3593" s="24">
        <v>45078</v>
      </c>
      <c r="E3593">
        <v>160</v>
      </c>
    </row>
    <row r="3594" spans="1:5" x14ac:dyDescent="0.35">
      <c r="A3594" s="6">
        <v>44775</v>
      </c>
      <c r="B3594" t="s">
        <v>44</v>
      </c>
      <c r="C3594" t="s">
        <v>61</v>
      </c>
      <c r="D3594" s="24">
        <v>45170</v>
      </c>
      <c r="E3594">
        <v>161</v>
      </c>
    </row>
    <row r="3595" spans="1:5" x14ac:dyDescent="0.35">
      <c r="A3595" s="6">
        <v>44775</v>
      </c>
      <c r="B3595" t="s">
        <v>44</v>
      </c>
      <c r="C3595" t="s">
        <v>61</v>
      </c>
      <c r="D3595" s="24">
        <v>45261</v>
      </c>
      <c r="E3595">
        <v>91</v>
      </c>
    </row>
    <row r="3596" spans="1:5" x14ac:dyDescent="0.35">
      <c r="A3596" s="6">
        <v>44776</v>
      </c>
      <c r="B3596" t="s">
        <v>44</v>
      </c>
      <c r="C3596" t="s">
        <v>61</v>
      </c>
      <c r="D3596" s="24">
        <v>44805</v>
      </c>
      <c r="E3596">
        <v>249.5</v>
      </c>
    </row>
    <row r="3597" spans="1:5" x14ac:dyDescent="0.35">
      <c r="A3597" s="6">
        <v>44776</v>
      </c>
      <c r="B3597" t="s">
        <v>44</v>
      </c>
      <c r="C3597" t="s">
        <v>61</v>
      </c>
      <c r="D3597" s="24">
        <v>44896</v>
      </c>
      <c r="E3597">
        <v>120</v>
      </c>
    </row>
    <row r="3598" spans="1:5" x14ac:dyDescent="0.35">
      <c r="A3598" s="6">
        <v>44776</v>
      </c>
      <c r="B3598" t="s">
        <v>44</v>
      </c>
      <c r="C3598" t="s">
        <v>61</v>
      </c>
      <c r="D3598" s="24">
        <v>44986</v>
      </c>
      <c r="E3598">
        <v>132</v>
      </c>
    </row>
    <row r="3599" spans="1:5" x14ac:dyDescent="0.35">
      <c r="A3599" s="6">
        <v>44776</v>
      </c>
      <c r="B3599" t="s">
        <v>44</v>
      </c>
      <c r="C3599" t="s">
        <v>61</v>
      </c>
      <c r="D3599" s="24">
        <v>45078</v>
      </c>
      <c r="E3599">
        <v>160</v>
      </c>
    </row>
    <row r="3600" spans="1:5" x14ac:dyDescent="0.35">
      <c r="A3600" s="6">
        <v>44776</v>
      </c>
      <c r="B3600" t="s">
        <v>44</v>
      </c>
      <c r="C3600" t="s">
        <v>61</v>
      </c>
      <c r="D3600" s="24">
        <v>45170</v>
      </c>
      <c r="E3600">
        <v>161</v>
      </c>
    </row>
    <row r="3601" spans="1:5" x14ac:dyDescent="0.35">
      <c r="A3601" s="6">
        <v>44776</v>
      </c>
      <c r="B3601" t="s">
        <v>44</v>
      </c>
      <c r="C3601" t="s">
        <v>61</v>
      </c>
      <c r="D3601" s="24">
        <v>45261</v>
      </c>
      <c r="E3601">
        <v>89</v>
      </c>
    </row>
    <row r="3602" spans="1:5" x14ac:dyDescent="0.35">
      <c r="A3602" s="6">
        <v>44777</v>
      </c>
      <c r="B3602" t="s">
        <v>44</v>
      </c>
      <c r="C3602" t="s">
        <v>61</v>
      </c>
      <c r="D3602" s="24">
        <v>44805</v>
      </c>
      <c r="E3602">
        <v>235</v>
      </c>
    </row>
    <row r="3603" spans="1:5" x14ac:dyDescent="0.35">
      <c r="A3603" s="6">
        <v>44777</v>
      </c>
      <c r="B3603" t="s">
        <v>44</v>
      </c>
      <c r="C3603" t="s">
        <v>61</v>
      </c>
      <c r="D3603" s="24">
        <v>44896</v>
      </c>
      <c r="E3603">
        <v>128</v>
      </c>
    </row>
    <row r="3604" spans="1:5" x14ac:dyDescent="0.35">
      <c r="A3604" s="6">
        <v>44777</v>
      </c>
      <c r="B3604" t="s">
        <v>44</v>
      </c>
      <c r="C3604" t="s">
        <v>61</v>
      </c>
      <c r="D3604" s="24">
        <v>44986</v>
      </c>
      <c r="E3604">
        <v>132</v>
      </c>
    </row>
    <row r="3605" spans="1:5" x14ac:dyDescent="0.35">
      <c r="A3605" s="6">
        <v>44777</v>
      </c>
      <c r="B3605" t="s">
        <v>44</v>
      </c>
      <c r="C3605" t="s">
        <v>61</v>
      </c>
      <c r="D3605" s="24">
        <v>45078</v>
      </c>
      <c r="E3605">
        <v>160</v>
      </c>
    </row>
    <row r="3606" spans="1:5" x14ac:dyDescent="0.35">
      <c r="A3606" s="6">
        <v>44777</v>
      </c>
      <c r="B3606" t="s">
        <v>44</v>
      </c>
      <c r="C3606" t="s">
        <v>61</v>
      </c>
      <c r="D3606" s="24">
        <v>45170</v>
      </c>
      <c r="E3606">
        <v>160</v>
      </c>
    </row>
    <row r="3607" spans="1:5" x14ac:dyDescent="0.35">
      <c r="A3607" s="6">
        <v>44777</v>
      </c>
      <c r="B3607" t="s">
        <v>44</v>
      </c>
      <c r="C3607" t="s">
        <v>61</v>
      </c>
      <c r="D3607" s="24">
        <v>45261</v>
      </c>
      <c r="E3607">
        <v>89</v>
      </c>
    </row>
    <row r="3608" spans="1:5" x14ac:dyDescent="0.35">
      <c r="A3608" s="6">
        <v>44778</v>
      </c>
      <c r="B3608" t="s">
        <v>44</v>
      </c>
      <c r="C3608" t="s">
        <v>61</v>
      </c>
      <c r="D3608" s="24">
        <v>44805</v>
      </c>
      <c r="E3608">
        <v>235</v>
      </c>
    </row>
    <row r="3609" spans="1:5" x14ac:dyDescent="0.35">
      <c r="A3609" s="6">
        <v>44778</v>
      </c>
      <c r="B3609" t="s">
        <v>44</v>
      </c>
      <c r="C3609" t="s">
        <v>61</v>
      </c>
      <c r="D3609" s="24">
        <v>44896</v>
      </c>
      <c r="E3609">
        <v>128</v>
      </c>
    </row>
    <row r="3610" spans="1:5" x14ac:dyDescent="0.35">
      <c r="A3610" s="6">
        <v>44778</v>
      </c>
      <c r="B3610" t="s">
        <v>44</v>
      </c>
      <c r="C3610" t="s">
        <v>61</v>
      </c>
      <c r="D3610" s="24">
        <v>44986</v>
      </c>
      <c r="E3610">
        <v>132</v>
      </c>
    </row>
    <row r="3611" spans="1:5" x14ac:dyDescent="0.35">
      <c r="A3611" s="6">
        <v>44778</v>
      </c>
      <c r="B3611" t="s">
        <v>44</v>
      </c>
      <c r="C3611" t="s">
        <v>61</v>
      </c>
      <c r="D3611" s="24">
        <v>45078</v>
      </c>
      <c r="E3611">
        <v>160</v>
      </c>
    </row>
    <row r="3612" spans="1:5" x14ac:dyDescent="0.35">
      <c r="A3612" s="6">
        <v>44778</v>
      </c>
      <c r="B3612" t="s">
        <v>44</v>
      </c>
      <c r="C3612" t="s">
        <v>61</v>
      </c>
      <c r="D3612" s="24">
        <v>45170</v>
      </c>
      <c r="E3612">
        <v>160</v>
      </c>
    </row>
    <row r="3613" spans="1:5" x14ac:dyDescent="0.35">
      <c r="A3613" s="6">
        <v>44778</v>
      </c>
      <c r="B3613" t="s">
        <v>44</v>
      </c>
      <c r="C3613" t="s">
        <v>61</v>
      </c>
      <c r="D3613" s="24">
        <v>45261</v>
      </c>
      <c r="E3613">
        <v>89</v>
      </c>
    </row>
    <row r="3614" spans="1:5" x14ac:dyDescent="0.35">
      <c r="A3614" s="6">
        <v>44781</v>
      </c>
      <c r="B3614" t="s">
        <v>44</v>
      </c>
      <c r="C3614" t="s">
        <v>61</v>
      </c>
      <c r="D3614" s="24">
        <v>44805</v>
      </c>
      <c r="E3614">
        <v>235</v>
      </c>
    </row>
    <row r="3615" spans="1:5" x14ac:dyDescent="0.35">
      <c r="A3615" s="6">
        <v>44781</v>
      </c>
      <c r="B3615" t="s">
        <v>44</v>
      </c>
      <c r="C3615" t="s">
        <v>61</v>
      </c>
      <c r="D3615" s="24">
        <v>44896</v>
      </c>
      <c r="E3615">
        <v>128</v>
      </c>
    </row>
    <row r="3616" spans="1:5" x14ac:dyDescent="0.35">
      <c r="A3616" s="6">
        <v>44781</v>
      </c>
      <c r="B3616" t="s">
        <v>44</v>
      </c>
      <c r="C3616" t="s">
        <v>61</v>
      </c>
      <c r="D3616" s="24">
        <v>44986</v>
      </c>
      <c r="E3616">
        <v>132</v>
      </c>
    </row>
    <row r="3617" spans="1:5" x14ac:dyDescent="0.35">
      <c r="A3617" s="6">
        <v>44781</v>
      </c>
      <c r="B3617" t="s">
        <v>44</v>
      </c>
      <c r="C3617" t="s">
        <v>61</v>
      </c>
      <c r="D3617" s="24">
        <v>45078</v>
      </c>
      <c r="E3617">
        <v>160</v>
      </c>
    </row>
    <row r="3618" spans="1:5" x14ac:dyDescent="0.35">
      <c r="A3618" s="6">
        <v>44781</v>
      </c>
      <c r="B3618" t="s">
        <v>44</v>
      </c>
      <c r="C3618" t="s">
        <v>61</v>
      </c>
      <c r="D3618" s="24">
        <v>45170</v>
      </c>
      <c r="E3618">
        <v>160</v>
      </c>
    </row>
    <row r="3619" spans="1:5" x14ac:dyDescent="0.35">
      <c r="A3619" s="6">
        <v>44781</v>
      </c>
      <c r="B3619" t="s">
        <v>44</v>
      </c>
      <c r="C3619" t="s">
        <v>61</v>
      </c>
      <c r="D3619" s="24">
        <v>45261</v>
      </c>
      <c r="E3619">
        <v>89</v>
      </c>
    </row>
    <row r="3620" spans="1:5" x14ac:dyDescent="0.35">
      <c r="A3620" s="6">
        <v>44782</v>
      </c>
      <c r="B3620" t="s">
        <v>44</v>
      </c>
      <c r="C3620" t="s">
        <v>61</v>
      </c>
      <c r="D3620" s="24">
        <v>44805</v>
      </c>
      <c r="E3620">
        <v>235</v>
      </c>
    </row>
    <row r="3621" spans="1:5" x14ac:dyDescent="0.35">
      <c r="A3621" s="6">
        <v>44782</v>
      </c>
      <c r="B3621" t="s">
        <v>44</v>
      </c>
      <c r="C3621" t="s">
        <v>61</v>
      </c>
      <c r="D3621" s="24">
        <v>44896</v>
      </c>
      <c r="E3621">
        <v>124</v>
      </c>
    </row>
    <row r="3622" spans="1:5" x14ac:dyDescent="0.35">
      <c r="A3622" s="6">
        <v>44782</v>
      </c>
      <c r="B3622" t="s">
        <v>44</v>
      </c>
      <c r="C3622" t="s">
        <v>61</v>
      </c>
      <c r="D3622" s="24">
        <v>44986</v>
      </c>
      <c r="E3622">
        <v>132</v>
      </c>
    </row>
    <row r="3623" spans="1:5" x14ac:dyDescent="0.35">
      <c r="A3623" s="6">
        <v>44782</v>
      </c>
      <c r="B3623" t="s">
        <v>44</v>
      </c>
      <c r="C3623" t="s">
        <v>61</v>
      </c>
      <c r="D3623" s="24">
        <v>45078</v>
      </c>
      <c r="E3623">
        <v>160</v>
      </c>
    </row>
    <row r="3624" spans="1:5" x14ac:dyDescent="0.35">
      <c r="A3624" s="6">
        <v>44782</v>
      </c>
      <c r="B3624" t="s">
        <v>44</v>
      </c>
      <c r="C3624" t="s">
        <v>61</v>
      </c>
      <c r="D3624" s="24">
        <v>45170</v>
      </c>
      <c r="E3624">
        <v>149.55000000000001</v>
      </c>
    </row>
    <row r="3625" spans="1:5" x14ac:dyDescent="0.35">
      <c r="A3625" s="6">
        <v>44782</v>
      </c>
      <c r="B3625" t="s">
        <v>44</v>
      </c>
      <c r="C3625" t="s">
        <v>61</v>
      </c>
      <c r="D3625" s="24">
        <v>45261</v>
      </c>
      <c r="E3625">
        <v>86.5</v>
      </c>
    </row>
    <row r="3626" spans="1:5" x14ac:dyDescent="0.35">
      <c r="A3626" s="6">
        <v>44783</v>
      </c>
      <c r="B3626" t="s">
        <v>44</v>
      </c>
      <c r="C3626" t="s">
        <v>61</v>
      </c>
      <c r="D3626" s="24">
        <v>44805</v>
      </c>
      <c r="E3626">
        <v>235</v>
      </c>
    </row>
    <row r="3627" spans="1:5" x14ac:dyDescent="0.35">
      <c r="A3627" s="6">
        <v>44783</v>
      </c>
      <c r="B3627" t="s">
        <v>44</v>
      </c>
      <c r="C3627" t="s">
        <v>61</v>
      </c>
      <c r="D3627" s="24">
        <v>44896</v>
      </c>
      <c r="E3627">
        <v>124</v>
      </c>
    </row>
    <row r="3628" spans="1:5" x14ac:dyDescent="0.35">
      <c r="A3628" s="6">
        <v>44783</v>
      </c>
      <c r="B3628" t="s">
        <v>44</v>
      </c>
      <c r="C3628" t="s">
        <v>61</v>
      </c>
      <c r="D3628" s="24">
        <v>44986</v>
      </c>
      <c r="E3628">
        <v>132</v>
      </c>
    </row>
    <row r="3629" spans="1:5" x14ac:dyDescent="0.35">
      <c r="A3629" s="6">
        <v>44783</v>
      </c>
      <c r="B3629" t="s">
        <v>44</v>
      </c>
      <c r="C3629" t="s">
        <v>61</v>
      </c>
      <c r="D3629" s="24">
        <v>45078</v>
      </c>
      <c r="E3629">
        <v>160</v>
      </c>
    </row>
    <row r="3630" spans="1:5" x14ac:dyDescent="0.35">
      <c r="A3630" s="6">
        <v>44783</v>
      </c>
      <c r="B3630" t="s">
        <v>44</v>
      </c>
      <c r="C3630" t="s">
        <v>61</v>
      </c>
      <c r="D3630" s="24">
        <v>45170</v>
      </c>
      <c r="E3630">
        <v>149.55000000000001</v>
      </c>
    </row>
    <row r="3631" spans="1:5" x14ac:dyDescent="0.35">
      <c r="A3631" s="6">
        <v>44783</v>
      </c>
      <c r="B3631" t="s">
        <v>44</v>
      </c>
      <c r="C3631" t="s">
        <v>61</v>
      </c>
      <c r="D3631" s="24">
        <v>45261</v>
      </c>
      <c r="E3631">
        <v>86.5</v>
      </c>
    </row>
    <row r="3632" spans="1:5" x14ac:dyDescent="0.35">
      <c r="A3632" s="6">
        <v>44784</v>
      </c>
      <c r="B3632" t="s">
        <v>44</v>
      </c>
      <c r="C3632" t="s">
        <v>61</v>
      </c>
      <c r="D3632" s="24">
        <v>44805</v>
      </c>
      <c r="E3632">
        <v>235</v>
      </c>
    </row>
    <row r="3633" spans="1:5" x14ac:dyDescent="0.35">
      <c r="A3633" s="6">
        <v>44784</v>
      </c>
      <c r="B3633" t="s">
        <v>44</v>
      </c>
      <c r="C3633" t="s">
        <v>61</v>
      </c>
      <c r="D3633" s="24">
        <v>44896</v>
      </c>
      <c r="E3633">
        <v>125</v>
      </c>
    </row>
    <row r="3634" spans="1:5" x14ac:dyDescent="0.35">
      <c r="A3634" s="6">
        <v>44784</v>
      </c>
      <c r="B3634" t="s">
        <v>44</v>
      </c>
      <c r="C3634" t="s">
        <v>61</v>
      </c>
      <c r="D3634" s="24">
        <v>44986</v>
      </c>
      <c r="E3634">
        <v>132</v>
      </c>
    </row>
    <row r="3635" spans="1:5" x14ac:dyDescent="0.35">
      <c r="A3635" s="6">
        <v>44784</v>
      </c>
      <c r="B3635" t="s">
        <v>44</v>
      </c>
      <c r="C3635" t="s">
        <v>61</v>
      </c>
      <c r="D3635" s="24">
        <v>45078</v>
      </c>
      <c r="E3635">
        <v>160</v>
      </c>
    </row>
    <row r="3636" spans="1:5" x14ac:dyDescent="0.35">
      <c r="A3636" s="6">
        <v>44784</v>
      </c>
      <c r="B3636" t="s">
        <v>44</v>
      </c>
      <c r="C3636" t="s">
        <v>61</v>
      </c>
      <c r="D3636" s="24">
        <v>45170</v>
      </c>
      <c r="E3636">
        <v>149.55000000000001</v>
      </c>
    </row>
    <row r="3637" spans="1:5" x14ac:dyDescent="0.35">
      <c r="A3637" s="6">
        <v>44784</v>
      </c>
      <c r="B3637" t="s">
        <v>44</v>
      </c>
      <c r="C3637" t="s">
        <v>61</v>
      </c>
      <c r="D3637" s="24">
        <v>45261</v>
      </c>
      <c r="E3637">
        <v>86.5</v>
      </c>
    </row>
    <row r="3638" spans="1:5" x14ac:dyDescent="0.35">
      <c r="A3638" s="6">
        <v>44785</v>
      </c>
      <c r="B3638" t="s">
        <v>44</v>
      </c>
      <c r="C3638" t="s">
        <v>61</v>
      </c>
      <c r="D3638" s="24">
        <v>44805</v>
      </c>
      <c r="E3638">
        <v>235</v>
      </c>
    </row>
    <row r="3639" spans="1:5" x14ac:dyDescent="0.35">
      <c r="A3639" s="6">
        <v>44785</v>
      </c>
      <c r="B3639" t="s">
        <v>44</v>
      </c>
      <c r="C3639" t="s">
        <v>61</v>
      </c>
      <c r="D3639" s="24">
        <v>44896</v>
      </c>
      <c r="E3639">
        <v>125</v>
      </c>
    </row>
    <row r="3640" spans="1:5" x14ac:dyDescent="0.35">
      <c r="A3640" s="6">
        <v>44785</v>
      </c>
      <c r="B3640" t="s">
        <v>44</v>
      </c>
      <c r="C3640" t="s">
        <v>61</v>
      </c>
      <c r="D3640" s="24">
        <v>44986</v>
      </c>
      <c r="E3640">
        <v>136.57</v>
      </c>
    </row>
    <row r="3641" spans="1:5" x14ac:dyDescent="0.35">
      <c r="A3641" s="6">
        <v>44785</v>
      </c>
      <c r="B3641" t="s">
        <v>44</v>
      </c>
      <c r="C3641" t="s">
        <v>61</v>
      </c>
      <c r="D3641" s="24">
        <v>45078</v>
      </c>
      <c r="E3641">
        <v>165.53</v>
      </c>
    </row>
    <row r="3642" spans="1:5" x14ac:dyDescent="0.35">
      <c r="A3642" s="6">
        <v>44785</v>
      </c>
      <c r="B3642" t="s">
        <v>44</v>
      </c>
      <c r="C3642" t="s">
        <v>61</v>
      </c>
      <c r="D3642" s="24">
        <v>45170</v>
      </c>
      <c r="E3642">
        <v>154.72</v>
      </c>
    </row>
    <row r="3643" spans="1:5" x14ac:dyDescent="0.35">
      <c r="A3643" s="6">
        <v>44785</v>
      </c>
      <c r="B3643" t="s">
        <v>44</v>
      </c>
      <c r="C3643" t="s">
        <v>61</v>
      </c>
      <c r="D3643" s="24">
        <v>45261</v>
      </c>
      <c r="E3643">
        <v>89.49</v>
      </c>
    </row>
    <row r="3644" spans="1:5" x14ac:dyDescent="0.35">
      <c r="A3644" s="6">
        <v>44788</v>
      </c>
      <c r="B3644" t="s">
        <v>44</v>
      </c>
      <c r="C3644" t="s">
        <v>61</v>
      </c>
      <c r="D3644" s="24">
        <v>44805</v>
      </c>
      <c r="E3644">
        <v>235</v>
      </c>
    </row>
    <row r="3645" spans="1:5" x14ac:dyDescent="0.35">
      <c r="A3645" s="6">
        <v>44788</v>
      </c>
      <c r="B3645" t="s">
        <v>44</v>
      </c>
      <c r="C3645" t="s">
        <v>61</v>
      </c>
      <c r="D3645" s="24">
        <v>44896</v>
      </c>
      <c r="E3645">
        <v>128</v>
      </c>
    </row>
    <row r="3646" spans="1:5" x14ac:dyDescent="0.35">
      <c r="A3646" s="6">
        <v>44788</v>
      </c>
      <c r="B3646" t="s">
        <v>44</v>
      </c>
      <c r="C3646" t="s">
        <v>61</v>
      </c>
      <c r="D3646" s="24">
        <v>44986</v>
      </c>
      <c r="E3646">
        <v>138.34</v>
      </c>
    </row>
    <row r="3647" spans="1:5" x14ac:dyDescent="0.35">
      <c r="A3647" s="6">
        <v>44788</v>
      </c>
      <c r="B3647" t="s">
        <v>44</v>
      </c>
      <c r="C3647" t="s">
        <v>61</v>
      </c>
      <c r="D3647" s="24">
        <v>45078</v>
      </c>
      <c r="E3647">
        <v>167.68</v>
      </c>
    </row>
    <row r="3648" spans="1:5" x14ac:dyDescent="0.35">
      <c r="A3648" s="6">
        <v>44788</v>
      </c>
      <c r="B3648" t="s">
        <v>44</v>
      </c>
      <c r="C3648" t="s">
        <v>61</v>
      </c>
      <c r="D3648" s="24">
        <v>45170</v>
      </c>
      <c r="E3648">
        <v>157.30000000000001</v>
      </c>
    </row>
    <row r="3649" spans="1:5" x14ac:dyDescent="0.35">
      <c r="A3649" s="6">
        <v>44788</v>
      </c>
      <c r="B3649" t="s">
        <v>44</v>
      </c>
      <c r="C3649" t="s">
        <v>61</v>
      </c>
      <c r="D3649" s="24">
        <v>45261</v>
      </c>
      <c r="E3649">
        <v>90.98</v>
      </c>
    </row>
    <row r="3650" spans="1:5" x14ac:dyDescent="0.35">
      <c r="A3650" s="6">
        <v>44789</v>
      </c>
      <c r="B3650" t="s">
        <v>44</v>
      </c>
      <c r="C3650" t="s">
        <v>61</v>
      </c>
      <c r="D3650" s="24">
        <v>44805</v>
      </c>
      <c r="E3650">
        <v>235</v>
      </c>
    </row>
    <row r="3651" spans="1:5" x14ac:dyDescent="0.35">
      <c r="A3651" s="6">
        <v>44789</v>
      </c>
      <c r="B3651" t="s">
        <v>44</v>
      </c>
      <c r="C3651" t="s">
        <v>61</v>
      </c>
      <c r="D3651" s="24">
        <v>44896</v>
      </c>
      <c r="E3651">
        <v>128</v>
      </c>
    </row>
    <row r="3652" spans="1:5" x14ac:dyDescent="0.35">
      <c r="A3652" s="6">
        <v>44789</v>
      </c>
      <c r="B3652" t="s">
        <v>44</v>
      </c>
      <c r="C3652" t="s">
        <v>61</v>
      </c>
      <c r="D3652" s="24">
        <v>44986</v>
      </c>
      <c r="E3652">
        <v>139.99</v>
      </c>
    </row>
    <row r="3653" spans="1:5" x14ac:dyDescent="0.35">
      <c r="A3653" s="6">
        <v>44789</v>
      </c>
      <c r="B3653" t="s">
        <v>44</v>
      </c>
      <c r="C3653" t="s">
        <v>61</v>
      </c>
      <c r="D3653" s="24">
        <v>45078</v>
      </c>
      <c r="E3653">
        <v>177.09</v>
      </c>
    </row>
    <row r="3654" spans="1:5" x14ac:dyDescent="0.35">
      <c r="A3654" s="6">
        <v>44789</v>
      </c>
      <c r="B3654" t="s">
        <v>44</v>
      </c>
      <c r="C3654" t="s">
        <v>61</v>
      </c>
      <c r="D3654" s="24">
        <v>45170</v>
      </c>
      <c r="E3654">
        <v>159.18</v>
      </c>
    </row>
    <row r="3655" spans="1:5" x14ac:dyDescent="0.35">
      <c r="A3655" s="6">
        <v>44789</v>
      </c>
      <c r="B3655" t="s">
        <v>44</v>
      </c>
      <c r="C3655" t="s">
        <v>61</v>
      </c>
      <c r="D3655" s="24">
        <v>45261</v>
      </c>
      <c r="E3655">
        <v>92.07</v>
      </c>
    </row>
    <row r="3656" spans="1:5" x14ac:dyDescent="0.35">
      <c r="A3656" s="6">
        <v>44790</v>
      </c>
      <c r="B3656" t="s">
        <v>44</v>
      </c>
      <c r="C3656" t="s">
        <v>61</v>
      </c>
      <c r="D3656" s="24">
        <v>44805</v>
      </c>
      <c r="E3656">
        <v>235</v>
      </c>
    </row>
    <row r="3657" spans="1:5" x14ac:dyDescent="0.35">
      <c r="A3657" s="6">
        <v>44790</v>
      </c>
      <c r="B3657" t="s">
        <v>44</v>
      </c>
      <c r="C3657" t="s">
        <v>61</v>
      </c>
      <c r="D3657" s="24">
        <v>44896</v>
      </c>
      <c r="E3657">
        <v>133</v>
      </c>
    </row>
    <row r="3658" spans="1:5" x14ac:dyDescent="0.35">
      <c r="A3658" s="6">
        <v>44790</v>
      </c>
      <c r="B3658" t="s">
        <v>44</v>
      </c>
      <c r="C3658" t="s">
        <v>61</v>
      </c>
      <c r="D3658" s="24">
        <v>44986</v>
      </c>
      <c r="E3658">
        <v>143</v>
      </c>
    </row>
    <row r="3659" spans="1:5" x14ac:dyDescent="0.35">
      <c r="A3659" s="6">
        <v>44790</v>
      </c>
      <c r="B3659" t="s">
        <v>44</v>
      </c>
      <c r="C3659" t="s">
        <v>61</v>
      </c>
      <c r="D3659" s="24">
        <v>45078</v>
      </c>
      <c r="E3659">
        <v>179.46</v>
      </c>
    </row>
    <row r="3660" spans="1:5" x14ac:dyDescent="0.35">
      <c r="A3660" s="6">
        <v>44790</v>
      </c>
      <c r="B3660" t="s">
        <v>44</v>
      </c>
      <c r="C3660" t="s">
        <v>61</v>
      </c>
      <c r="D3660" s="24">
        <v>45170</v>
      </c>
      <c r="E3660">
        <v>160.86000000000001</v>
      </c>
    </row>
    <row r="3661" spans="1:5" x14ac:dyDescent="0.35">
      <c r="A3661" s="6">
        <v>44790</v>
      </c>
      <c r="B3661" t="s">
        <v>44</v>
      </c>
      <c r="C3661" t="s">
        <v>61</v>
      </c>
      <c r="D3661" s="24">
        <v>45261</v>
      </c>
      <c r="E3661">
        <v>93.04</v>
      </c>
    </row>
    <row r="3662" spans="1:5" x14ac:dyDescent="0.35">
      <c r="A3662" s="6">
        <v>44791</v>
      </c>
      <c r="B3662" t="s">
        <v>44</v>
      </c>
      <c r="C3662" t="s">
        <v>61</v>
      </c>
      <c r="D3662" s="24">
        <v>44805</v>
      </c>
      <c r="E3662">
        <v>235</v>
      </c>
    </row>
    <row r="3663" spans="1:5" x14ac:dyDescent="0.35">
      <c r="A3663" s="6">
        <v>44791</v>
      </c>
      <c r="B3663" t="s">
        <v>44</v>
      </c>
      <c r="C3663" t="s">
        <v>61</v>
      </c>
      <c r="D3663" s="24">
        <v>44896</v>
      </c>
      <c r="E3663">
        <v>133</v>
      </c>
    </row>
    <row r="3664" spans="1:5" x14ac:dyDescent="0.35">
      <c r="A3664" s="6">
        <v>44791</v>
      </c>
      <c r="B3664" t="s">
        <v>44</v>
      </c>
      <c r="C3664" t="s">
        <v>61</v>
      </c>
      <c r="D3664" s="24">
        <v>44986</v>
      </c>
      <c r="E3664">
        <v>143</v>
      </c>
    </row>
    <row r="3665" spans="1:5" x14ac:dyDescent="0.35">
      <c r="A3665" s="6">
        <v>44791</v>
      </c>
      <c r="B3665" t="s">
        <v>44</v>
      </c>
      <c r="C3665" t="s">
        <v>61</v>
      </c>
      <c r="D3665" s="24">
        <v>45078</v>
      </c>
      <c r="E3665">
        <v>179.46</v>
      </c>
    </row>
    <row r="3666" spans="1:5" x14ac:dyDescent="0.35">
      <c r="A3666" s="6">
        <v>44791</v>
      </c>
      <c r="B3666" t="s">
        <v>44</v>
      </c>
      <c r="C3666" t="s">
        <v>61</v>
      </c>
      <c r="D3666" s="24">
        <v>45170</v>
      </c>
      <c r="E3666">
        <v>160.86000000000001</v>
      </c>
    </row>
    <row r="3667" spans="1:5" x14ac:dyDescent="0.35">
      <c r="A3667" s="6">
        <v>44791</v>
      </c>
      <c r="B3667" t="s">
        <v>44</v>
      </c>
      <c r="C3667" t="s">
        <v>61</v>
      </c>
      <c r="D3667" s="24">
        <v>45261</v>
      </c>
      <c r="E3667">
        <v>93.04</v>
      </c>
    </row>
    <row r="3668" spans="1:5" x14ac:dyDescent="0.35">
      <c r="A3668" s="6">
        <v>44792</v>
      </c>
      <c r="B3668" t="s">
        <v>44</v>
      </c>
      <c r="C3668" t="s">
        <v>61</v>
      </c>
      <c r="D3668" s="24">
        <v>44805</v>
      </c>
      <c r="E3668">
        <v>235</v>
      </c>
    </row>
    <row r="3669" spans="1:5" x14ac:dyDescent="0.35">
      <c r="A3669" s="6">
        <v>44792</v>
      </c>
      <c r="B3669" t="s">
        <v>44</v>
      </c>
      <c r="C3669" t="s">
        <v>61</v>
      </c>
      <c r="D3669" s="24">
        <v>44896</v>
      </c>
      <c r="E3669">
        <v>133</v>
      </c>
    </row>
    <row r="3670" spans="1:5" x14ac:dyDescent="0.35">
      <c r="A3670" s="6">
        <v>44792</v>
      </c>
      <c r="B3670" t="s">
        <v>44</v>
      </c>
      <c r="C3670" t="s">
        <v>61</v>
      </c>
      <c r="D3670" s="24">
        <v>44986</v>
      </c>
      <c r="E3670">
        <v>148.69999999999999</v>
      </c>
    </row>
    <row r="3671" spans="1:5" x14ac:dyDescent="0.35">
      <c r="A3671" s="6">
        <v>44792</v>
      </c>
      <c r="B3671" t="s">
        <v>44</v>
      </c>
      <c r="C3671" t="s">
        <v>61</v>
      </c>
      <c r="D3671" s="24">
        <v>45078</v>
      </c>
      <c r="E3671">
        <v>179.7</v>
      </c>
    </row>
    <row r="3672" spans="1:5" x14ac:dyDescent="0.35">
      <c r="A3672" s="6">
        <v>44792</v>
      </c>
      <c r="B3672" t="s">
        <v>44</v>
      </c>
      <c r="C3672" t="s">
        <v>61</v>
      </c>
      <c r="D3672" s="24">
        <v>45170</v>
      </c>
      <c r="E3672">
        <v>162.21</v>
      </c>
    </row>
    <row r="3673" spans="1:5" x14ac:dyDescent="0.35">
      <c r="A3673" s="6">
        <v>44792</v>
      </c>
      <c r="B3673" t="s">
        <v>44</v>
      </c>
      <c r="C3673" t="s">
        <v>61</v>
      </c>
      <c r="D3673" s="24">
        <v>45261</v>
      </c>
      <c r="E3673">
        <v>93.82</v>
      </c>
    </row>
    <row r="3674" spans="1:5" x14ac:dyDescent="0.35">
      <c r="A3674" s="6">
        <v>44795</v>
      </c>
      <c r="B3674" t="s">
        <v>44</v>
      </c>
      <c r="C3674" t="s">
        <v>61</v>
      </c>
      <c r="D3674" s="24">
        <v>44805</v>
      </c>
      <c r="E3674">
        <v>235</v>
      </c>
    </row>
    <row r="3675" spans="1:5" x14ac:dyDescent="0.35">
      <c r="A3675" s="6">
        <v>44795</v>
      </c>
      <c r="B3675" t="s">
        <v>44</v>
      </c>
      <c r="C3675" t="s">
        <v>61</v>
      </c>
      <c r="D3675" s="24">
        <v>44896</v>
      </c>
      <c r="E3675">
        <v>133</v>
      </c>
    </row>
    <row r="3676" spans="1:5" x14ac:dyDescent="0.35">
      <c r="A3676" s="6">
        <v>44795</v>
      </c>
      <c r="B3676" t="s">
        <v>44</v>
      </c>
      <c r="C3676" t="s">
        <v>61</v>
      </c>
      <c r="D3676" s="24">
        <v>44986</v>
      </c>
      <c r="E3676">
        <v>151.5</v>
      </c>
    </row>
    <row r="3677" spans="1:5" x14ac:dyDescent="0.35">
      <c r="A3677" s="6">
        <v>44795</v>
      </c>
      <c r="B3677" t="s">
        <v>44</v>
      </c>
      <c r="C3677" t="s">
        <v>61</v>
      </c>
      <c r="D3677" s="24">
        <v>45078</v>
      </c>
      <c r="E3677">
        <v>181.5</v>
      </c>
    </row>
    <row r="3678" spans="1:5" x14ac:dyDescent="0.35">
      <c r="A3678" s="6">
        <v>44795</v>
      </c>
      <c r="B3678" t="s">
        <v>44</v>
      </c>
      <c r="C3678" t="s">
        <v>61</v>
      </c>
      <c r="D3678" s="24">
        <v>45170</v>
      </c>
      <c r="E3678">
        <v>166.66</v>
      </c>
    </row>
    <row r="3679" spans="1:5" x14ac:dyDescent="0.35">
      <c r="A3679" s="6">
        <v>44795</v>
      </c>
      <c r="B3679" t="s">
        <v>44</v>
      </c>
      <c r="C3679" t="s">
        <v>61</v>
      </c>
      <c r="D3679" s="24">
        <v>45261</v>
      </c>
      <c r="E3679">
        <v>94.76</v>
      </c>
    </row>
    <row r="3680" spans="1:5" x14ac:dyDescent="0.35">
      <c r="A3680" s="6">
        <v>44796</v>
      </c>
      <c r="B3680" t="s">
        <v>44</v>
      </c>
      <c r="C3680" t="s">
        <v>61</v>
      </c>
      <c r="D3680" s="24">
        <v>44805</v>
      </c>
      <c r="E3680">
        <v>235</v>
      </c>
    </row>
    <row r="3681" spans="1:5" x14ac:dyDescent="0.35">
      <c r="A3681" s="6">
        <v>44796</v>
      </c>
      <c r="B3681" t="s">
        <v>44</v>
      </c>
      <c r="C3681" t="s">
        <v>61</v>
      </c>
      <c r="D3681" s="24">
        <v>44896</v>
      </c>
      <c r="E3681">
        <v>133</v>
      </c>
    </row>
    <row r="3682" spans="1:5" x14ac:dyDescent="0.35">
      <c r="A3682" s="6">
        <v>44796</v>
      </c>
      <c r="B3682" t="s">
        <v>44</v>
      </c>
      <c r="C3682" t="s">
        <v>61</v>
      </c>
      <c r="D3682" s="24">
        <v>44986</v>
      </c>
      <c r="E3682">
        <v>155.38999999999999</v>
      </c>
    </row>
    <row r="3683" spans="1:5" x14ac:dyDescent="0.35">
      <c r="A3683" s="6">
        <v>44796</v>
      </c>
      <c r="B3683" t="s">
        <v>44</v>
      </c>
      <c r="C3683" t="s">
        <v>61</v>
      </c>
      <c r="D3683" s="24">
        <v>45078</v>
      </c>
      <c r="E3683">
        <v>184.62</v>
      </c>
    </row>
    <row r="3684" spans="1:5" x14ac:dyDescent="0.35">
      <c r="A3684" s="6">
        <v>44796</v>
      </c>
      <c r="B3684" t="s">
        <v>44</v>
      </c>
      <c r="C3684" t="s">
        <v>61</v>
      </c>
      <c r="D3684" s="24">
        <v>45170</v>
      </c>
      <c r="E3684">
        <v>167.5</v>
      </c>
    </row>
    <row r="3685" spans="1:5" x14ac:dyDescent="0.35">
      <c r="A3685" s="6">
        <v>44796</v>
      </c>
      <c r="B3685" t="s">
        <v>44</v>
      </c>
      <c r="C3685" t="s">
        <v>61</v>
      </c>
      <c r="D3685" s="24">
        <v>45261</v>
      </c>
      <c r="E3685">
        <v>98.93</v>
      </c>
    </row>
    <row r="3686" spans="1:5" x14ac:dyDescent="0.35">
      <c r="A3686" s="6">
        <v>44797</v>
      </c>
      <c r="B3686" t="s">
        <v>44</v>
      </c>
      <c r="C3686" t="s">
        <v>61</v>
      </c>
      <c r="D3686" s="24">
        <v>44805</v>
      </c>
      <c r="E3686">
        <v>235</v>
      </c>
    </row>
    <row r="3687" spans="1:5" x14ac:dyDescent="0.35">
      <c r="A3687" s="6">
        <v>44797</v>
      </c>
      <c r="B3687" t="s">
        <v>44</v>
      </c>
      <c r="C3687" t="s">
        <v>61</v>
      </c>
      <c r="D3687" s="24">
        <v>44896</v>
      </c>
      <c r="E3687">
        <v>133</v>
      </c>
    </row>
    <row r="3688" spans="1:5" x14ac:dyDescent="0.35">
      <c r="A3688" s="6">
        <v>44797</v>
      </c>
      <c r="B3688" t="s">
        <v>44</v>
      </c>
      <c r="C3688" t="s">
        <v>61</v>
      </c>
      <c r="D3688" s="24">
        <v>44986</v>
      </c>
      <c r="E3688">
        <v>155.38999999999999</v>
      </c>
    </row>
    <row r="3689" spans="1:5" x14ac:dyDescent="0.35">
      <c r="A3689" s="6">
        <v>44797</v>
      </c>
      <c r="B3689" t="s">
        <v>44</v>
      </c>
      <c r="C3689" t="s">
        <v>61</v>
      </c>
      <c r="D3689" s="24">
        <v>45078</v>
      </c>
      <c r="E3689">
        <v>184.62</v>
      </c>
    </row>
    <row r="3690" spans="1:5" x14ac:dyDescent="0.35">
      <c r="A3690" s="6">
        <v>44797</v>
      </c>
      <c r="B3690" t="s">
        <v>44</v>
      </c>
      <c r="C3690" t="s">
        <v>61</v>
      </c>
      <c r="D3690" s="24">
        <v>45170</v>
      </c>
      <c r="E3690">
        <v>167.5</v>
      </c>
    </row>
    <row r="3691" spans="1:5" x14ac:dyDescent="0.35">
      <c r="A3691" s="6">
        <v>44797</v>
      </c>
      <c r="B3691" t="s">
        <v>44</v>
      </c>
      <c r="C3691" t="s">
        <v>61</v>
      </c>
      <c r="D3691" s="24">
        <v>45261</v>
      </c>
      <c r="E3691">
        <v>98.93</v>
      </c>
    </row>
    <row r="3692" spans="1:5" x14ac:dyDescent="0.35">
      <c r="A3692" s="6">
        <v>44798</v>
      </c>
      <c r="B3692" t="s">
        <v>44</v>
      </c>
      <c r="C3692" t="s">
        <v>61</v>
      </c>
      <c r="D3692" s="24">
        <v>44805</v>
      </c>
      <c r="E3692">
        <v>235</v>
      </c>
    </row>
    <row r="3693" spans="1:5" x14ac:dyDescent="0.35">
      <c r="A3693" s="6">
        <v>44798</v>
      </c>
      <c r="B3693" t="s">
        <v>44</v>
      </c>
      <c r="C3693" t="s">
        <v>61</v>
      </c>
      <c r="D3693" s="24">
        <v>44896</v>
      </c>
      <c r="E3693">
        <v>136</v>
      </c>
    </row>
    <row r="3694" spans="1:5" x14ac:dyDescent="0.35">
      <c r="A3694" s="6">
        <v>44798</v>
      </c>
      <c r="B3694" t="s">
        <v>44</v>
      </c>
      <c r="C3694" t="s">
        <v>61</v>
      </c>
      <c r="D3694" s="24">
        <v>44986</v>
      </c>
      <c r="E3694">
        <v>155.38999999999999</v>
      </c>
    </row>
    <row r="3695" spans="1:5" x14ac:dyDescent="0.35">
      <c r="A3695" s="6">
        <v>44798</v>
      </c>
      <c r="B3695" t="s">
        <v>44</v>
      </c>
      <c r="C3695" t="s">
        <v>61</v>
      </c>
      <c r="D3695" s="24">
        <v>45078</v>
      </c>
      <c r="E3695">
        <v>184.62</v>
      </c>
    </row>
    <row r="3696" spans="1:5" x14ac:dyDescent="0.35">
      <c r="A3696" s="6">
        <v>44798</v>
      </c>
      <c r="B3696" t="s">
        <v>44</v>
      </c>
      <c r="C3696" t="s">
        <v>61</v>
      </c>
      <c r="D3696" s="24">
        <v>45170</v>
      </c>
      <c r="E3696">
        <v>167.5</v>
      </c>
    </row>
    <row r="3697" spans="1:5" x14ac:dyDescent="0.35">
      <c r="A3697" s="6">
        <v>44798</v>
      </c>
      <c r="B3697" t="s">
        <v>44</v>
      </c>
      <c r="C3697" t="s">
        <v>61</v>
      </c>
      <c r="D3697" s="24">
        <v>45261</v>
      </c>
      <c r="E3697">
        <v>98.93</v>
      </c>
    </row>
    <row r="3698" spans="1:5" x14ac:dyDescent="0.35">
      <c r="A3698" s="6">
        <v>44799</v>
      </c>
      <c r="B3698" t="s">
        <v>44</v>
      </c>
      <c r="C3698" t="s">
        <v>61</v>
      </c>
      <c r="D3698" s="24">
        <v>44805</v>
      </c>
      <c r="E3698">
        <v>235</v>
      </c>
    </row>
    <row r="3699" spans="1:5" x14ac:dyDescent="0.35">
      <c r="A3699" s="6">
        <v>44799</v>
      </c>
      <c r="B3699" t="s">
        <v>44</v>
      </c>
      <c r="C3699" t="s">
        <v>61</v>
      </c>
      <c r="D3699" s="24">
        <v>44896</v>
      </c>
      <c r="E3699">
        <v>136</v>
      </c>
    </row>
    <row r="3700" spans="1:5" x14ac:dyDescent="0.35">
      <c r="A3700" s="6">
        <v>44799</v>
      </c>
      <c r="B3700" t="s">
        <v>44</v>
      </c>
      <c r="C3700" t="s">
        <v>61</v>
      </c>
      <c r="D3700" s="24">
        <v>44986</v>
      </c>
      <c r="E3700">
        <v>155.38999999999999</v>
      </c>
    </row>
    <row r="3701" spans="1:5" x14ac:dyDescent="0.35">
      <c r="A3701" s="6">
        <v>44799</v>
      </c>
      <c r="B3701" t="s">
        <v>44</v>
      </c>
      <c r="C3701" t="s">
        <v>61</v>
      </c>
      <c r="D3701" s="24">
        <v>45078</v>
      </c>
      <c r="E3701">
        <v>184.62</v>
      </c>
    </row>
    <row r="3702" spans="1:5" x14ac:dyDescent="0.35">
      <c r="A3702" s="6">
        <v>44799</v>
      </c>
      <c r="B3702" t="s">
        <v>44</v>
      </c>
      <c r="C3702" t="s">
        <v>61</v>
      </c>
      <c r="D3702" s="24">
        <v>45170</v>
      </c>
      <c r="E3702">
        <v>167.5</v>
      </c>
    </row>
    <row r="3703" spans="1:5" x14ac:dyDescent="0.35">
      <c r="A3703" s="6">
        <v>44799</v>
      </c>
      <c r="B3703" t="s">
        <v>44</v>
      </c>
      <c r="C3703" t="s">
        <v>61</v>
      </c>
      <c r="D3703" s="24">
        <v>45261</v>
      </c>
      <c r="E3703">
        <v>98.93</v>
      </c>
    </row>
    <row r="3704" spans="1:5" x14ac:dyDescent="0.35">
      <c r="A3704" s="6">
        <v>44802</v>
      </c>
      <c r="B3704" t="s">
        <v>44</v>
      </c>
      <c r="C3704" t="s">
        <v>61</v>
      </c>
      <c r="D3704" s="24">
        <v>44805</v>
      </c>
      <c r="E3704">
        <v>235</v>
      </c>
    </row>
    <row r="3705" spans="1:5" x14ac:dyDescent="0.35">
      <c r="A3705" s="6">
        <v>44802</v>
      </c>
      <c r="B3705" t="s">
        <v>44</v>
      </c>
      <c r="C3705" t="s">
        <v>61</v>
      </c>
      <c r="D3705" s="24">
        <v>44896</v>
      </c>
      <c r="E3705">
        <v>136</v>
      </c>
    </row>
    <row r="3706" spans="1:5" x14ac:dyDescent="0.35">
      <c r="A3706" s="6">
        <v>44802</v>
      </c>
      <c r="B3706" t="s">
        <v>44</v>
      </c>
      <c r="C3706" t="s">
        <v>61</v>
      </c>
      <c r="D3706" s="24">
        <v>44986</v>
      </c>
      <c r="E3706">
        <v>157.96</v>
      </c>
    </row>
    <row r="3707" spans="1:5" x14ac:dyDescent="0.35">
      <c r="A3707" s="6">
        <v>44802</v>
      </c>
      <c r="B3707" t="s">
        <v>44</v>
      </c>
      <c r="C3707" t="s">
        <v>61</v>
      </c>
      <c r="D3707" s="24">
        <v>45078</v>
      </c>
      <c r="E3707">
        <v>187.67</v>
      </c>
    </row>
    <row r="3708" spans="1:5" x14ac:dyDescent="0.35">
      <c r="A3708" s="6">
        <v>44802</v>
      </c>
      <c r="B3708" t="s">
        <v>44</v>
      </c>
      <c r="C3708" t="s">
        <v>61</v>
      </c>
      <c r="D3708" s="24">
        <v>45170</v>
      </c>
      <c r="E3708">
        <v>170.27</v>
      </c>
    </row>
    <row r="3709" spans="1:5" x14ac:dyDescent="0.35">
      <c r="A3709" s="6">
        <v>44802</v>
      </c>
      <c r="B3709" t="s">
        <v>44</v>
      </c>
      <c r="C3709" t="s">
        <v>61</v>
      </c>
      <c r="D3709" s="24">
        <v>45261</v>
      </c>
      <c r="E3709">
        <v>100.56</v>
      </c>
    </row>
    <row r="3710" spans="1:5" x14ac:dyDescent="0.35">
      <c r="A3710" s="6">
        <v>44803</v>
      </c>
      <c r="B3710" t="s">
        <v>44</v>
      </c>
      <c r="C3710" t="s">
        <v>61</v>
      </c>
      <c r="D3710" s="24">
        <v>44805</v>
      </c>
      <c r="E3710">
        <v>235</v>
      </c>
    </row>
    <row r="3711" spans="1:5" x14ac:dyDescent="0.35">
      <c r="A3711" s="6">
        <v>44803</v>
      </c>
      <c r="B3711" t="s">
        <v>44</v>
      </c>
      <c r="C3711" t="s">
        <v>61</v>
      </c>
      <c r="D3711" s="24">
        <v>44896</v>
      </c>
      <c r="E3711">
        <v>136</v>
      </c>
    </row>
    <row r="3712" spans="1:5" x14ac:dyDescent="0.35">
      <c r="A3712" s="6">
        <v>44803</v>
      </c>
      <c r="B3712" t="s">
        <v>44</v>
      </c>
      <c r="C3712" t="s">
        <v>61</v>
      </c>
      <c r="D3712" s="24">
        <v>44986</v>
      </c>
      <c r="E3712">
        <v>157.96</v>
      </c>
    </row>
    <row r="3713" spans="1:5" x14ac:dyDescent="0.35">
      <c r="A3713" s="6">
        <v>44803</v>
      </c>
      <c r="B3713" t="s">
        <v>44</v>
      </c>
      <c r="C3713" t="s">
        <v>61</v>
      </c>
      <c r="D3713" s="24">
        <v>45078</v>
      </c>
      <c r="E3713">
        <v>187.67</v>
      </c>
    </row>
    <row r="3714" spans="1:5" x14ac:dyDescent="0.35">
      <c r="A3714" s="6">
        <v>44803</v>
      </c>
      <c r="B3714" t="s">
        <v>44</v>
      </c>
      <c r="C3714" t="s">
        <v>61</v>
      </c>
      <c r="D3714" s="24">
        <v>45170</v>
      </c>
      <c r="E3714">
        <v>170.27</v>
      </c>
    </row>
    <row r="3715" spans="1:5" x14ac:dyDescent="0.35">
      <c r="A3715" s="6">
        <v>44803</v>
      </c>
      <c r="B3715" t="s">
        <v>44</v>
      </c>
      <c r="C3715" t="s">
        <v>61</v>
      </c>
      <c r="D3715" s="24">
        <v>45261</v>
      </c>
      <c r="E3715">
        <v>100.56</v>
      </c>
    </row>
    <row r="3716" spans="1:5" x14ac:dyDescent="0.35">
      <c r="A3716" s="6">
        <v>44804</v>
      </c>
      <c r="B3716" t="s">
        <v>44</v>
      </c>
      <c r="C3716" t="s">
        <v>61</v>
      </c>
      <c r="D3716" s="24">
        <v>44805</v>
      </c>
      <c r="E3716">
        <v>235</v>
      </c>
    </row>
    <row r="3717" spans="1:5" x14ac:dyDescent="0.35">
      <c r="A3717" s="6">
        <v>44804</v>
      </c>
      <c r="B3717" t="s">
        <v>44</v>
      </c>
      <c r="C3717" t="s">
        <v>61</v>
      </c>
      <c r="D3717" s="24">
        <v>44896</v>
      </c>
      <c r="E3717">
        <v>136</v>
      </c>
    </row>
    <row r="3718" spans="1:5" x14ac:dyDescent="0.35">
      <c r="A3718" s="6">
        <v>44804</v>
      </c>
      <c r="B3718" t="s">
        <v>44</v>
      </c>
      <c r="C3718" t="s">
        <v>61</v>
      </c>
      <c r="D3718" s="24">
        <v>44986</v>
      </c>
      <c r="E3718">
        <v>157.96</v>
      </c>
    </row>
    <row r="3719" spans="1:5" x14ac:dyDescent="0.35">
      <c r="A3719" s="6">
        <v>44804</v>
      </c>
      <c r="B3719" t="s">
        <v>44</v>
      </c>
      <c r="C3719" t="s">
        <v>61</v>
      </c>
      <c r="D3719" s="24">
        <v>45078</v>
      </c>
      <c r="E3719">
        <v>187.67</v>
      </c>
    </row>
    <row r="3720" spans="1:5" x14ac:dyDescent="0.35">
      <c r="A3720" s="6">
        <v>44804</v>
      </c>
      <c r="B3720" t="s">
        <v>44</v>
      </c>
      <c r="C3720" t="s">
        <v>61</v>
      </c>
      <c r="D3720" s="24">
        <v>45170</v>
      </c>
      <c r="E3720">
        <v>170.27</v>
      </c>
    </row>
    <row r="3721" spans="1:5" x14ac:dyDescent="0.35">
      <c r="A3721" s="6">
        <v>44804</v>
      </c>
      <c r="B3721" t="s">
        <v>44</v>
      </c>
      <c r="C3721" t="s">
        <v>61</v>
      </c>
      <c r="D3721" s="24">
        <v>45261</v>
      </c>
      <c r="E3721">
        <v>100.56</v>
      </c>
    </row>
    <row r="3722" spans="1:5" x14ac:dyDescent="0.35">
      <c r="A3722" s="6">
        <v>44805</v>
      </c>
      <c r="B3722" t="s">
        <v>44</v>
      </c>
      <c r="C3722" t="s">
        <v>61</v>
      </c>
      <c r="D3722" s="24">
        <v>44805</v>
      </c>
      <c r="E3722">
        <v>235</v>
      </c>
    </row>
    <row r="3723" spans="1:5" x14ac:dyDescent="0.35">
      <c r="A3723" s="6">
        <v>44805</v>
      </c>
      <c r="B3723" t="s">
        <v>44</v>
      </c>
      <c r="C3723" t="s">
        <v>61</v>
      </c>
      <c r="D3723" s="24">
        <v>44896</v>
      </c>
      <c r="E3723">
        <v>136</v>
      </c>
    </row>
    <row r="3724" spans="1:5" x14ac:dyDescent="0.35">
      <c r="A3724" s="6">
        <v>44805</v>
      </c>
      <c r="B3724" t="s">
        <v>44</v>
      </c>
      <c r="C3724" t="s">
        <v>61</v>
      </c>
      <c r="D3724" s="24">
        <v>44986</v>
      </c>
      <c r="E3724">
        <v>157.96</v>
      </c>
    </row>
    <row r="3725" spans="1:5" x14ac:dyDescent="0.35">
      <c r="A3725" s="6">
        <v>44805</v>
      </c>
      <c r="B3725" t="s">
        <v>44</v>
      </c>
      <c r="C3725" t="s">
        <v>61</v>
      </c>
      <c r="D3725" s="24">
        <v>45078</v>
      </c>
      <c r="E3725">
        <v>187.67</v>
      </c>
    </row>
    <row r="3726" spans="1:5" x14ac:dyDescent="0.35">
      <c r="A3726" s="6">
        <v>44805</v>
      </c>
      <c r="B3726" t="s">
        <v>44</v>
      </c>
      <c r="C3726" t="s">
        <v>61</v>
      </c>
      <c r="D3726" s="24">
        <v>45170</v>
      </c>
      <c r="E3726">
        <v>170.27</v>
      </c>
    </row>
    <row r="3727" spans="1:5" x14ac:dyDescent="0.35">
      <c r="A3727" s="6">
        <v>44805</v>
      </c>
      <c r="B3727" t="s">
        <v>44</v>
      </c>
      <c r="C3727" t="s">
        <v>61</v>
      </c>
      <c r="D3727" s="24">
        <v>45261</v>
      </c>
      <c r="E3727">
        <v>100.56</v>
      </c>
    </row>
    <row r="3728" spans="1:5" x14ac:dyDescent="0.35">
      <c r="A3728" s="6">
        <v>44806</v>
      </c>
      <c r="B3728" t="s">
        <v>44</v>
      </c>
      <c r="C3728" t="s">
        <v>61</v>
      </c>
      <c r="D3728" s="24">
        <v>44805</v>
      </c>
      <c r="E3728">
        <v>235</v>
      </c>
    </row>
    <row r="3729" spans="1:5" x14ac:dyDescent="0.35">
      <c r="A3729" s="6">
        <v>44806</v>
      </c>
      <c r="B3729" t="s">
        <v>44</v>
      </c>
      <c r="C3729" t="s">
        <v>61</v>
      </c>
      <c r="D3729" s="24">
        <v>44896</v>
      </c>
      <c r="E3729">
        <v>136</v>
      </c>
    </row>
    <row r="3730" spans="1:5" x14ac:dyDescent="0.35">
      <c r="A3730" s="6">
        <v>44806</v>
      </c>
      <c r="B3730" t="s">
        <v>44</v>
      </c>
      <c r="C3730" t="s">
        <v>61</v>
      </c>
      <c r="D3730" s="24">
        <v>44986</v>
      </c>
      <c r="E3730">
        <v>160.52000000000001</v>
      </c>
    </row>
    <row r="3731" spans="1:5" x14ac:dyDescent="0.35">
      <c r="A3731" s="6">
        <v>44806</v>
      </c>
      <c r="B3731" t="s">
        <v>44</v>
      </c>
      <c r="C3731" t="s">
        <v>61</v>
      </c>
      <c r="D3731" s="24">
        <v>45078</v>
      </c>
      <c r="E3731">
        <v>190.71</v>
      </c>
    </row>
    <row r="3732" spans="1:5" x14ac:dyDescent="0.35">
      <c r="A3732" s="6">
        <v>44806</v>
      </c>
      <c r="B3732" t="s">
        <v>44</v>
      </c>
      <c r="C3732" t="s">
        <v>61</v>
      </c>
      <c r="D3732" s="24">
        <v>45170</v>
      </c>
      <c r="E3732">
        <v>173.03</v>
      </c>
    </row>
    <row r="3733" spans="1:5" x14ac:dyDescent="0.35">
      <c r="A3733" s="6">
        <v>44806</v>
      </c>
      <c r="B3733" t="s">
        <v>44</v>
      </c>
      <c r="C3733" t="s">
        <v>61</v>
      </c>
      <c r="D3733" s="24">
        <v>45261</v>
      </c>
      <c r="E3733">
        <v>102.19</v>
      </c>
    </row>
    <row r="3734" spans="1:5" x14ac:dyDescent="0.35">
      <c r="A3734" s="6">
        <v>44809</v>
      </c>
      <c r="B3734" t="s">
        <v>44</v>
      </c>
      <c r="C3734" t="s">
        <v>61</v>
      </c>
      <c r="D3734" s="24">
        <v>44805</v>
      </c>
      <c r="E3734">
        <v>235</v>
      </c>
    </row>
    <row r="3735" spans="1:5" x14ac:dyDescent="0.35">
      <c r="A3735" s="6">
        <v>44809</v>
      </c>
      <c r="B3735" t="s">
        <v>44</v>
      </c>
      <c r="C3735" t="s">
        <v>61</v>
      </c>
      <c r="D3735" s="24">
        <v>44896</v>
      </c>
      <c r="E3735">
        <v>136</v>
      </c>
    </row>
    <row r="3736" spans="1:5" x14ac:dyDescent="0.35">
      <c r="A3736" s="6">
        <v>44809</v>
      </c>
      <c r="B3736" t="s">
        <v>44</v>
      </c>
      <c r="C3736" t="s">
        <v>61</v>
      </c>
      <c r="D3736" s="24">
        <v>44986</v>
      </c>
      <c r="E3736">
        <v>164.39</v>
      </c>
    </row>
    <row r="3737" spans="1:5" x14ac:dyDescent="0.35">
      <c r="A3737" s="6">
        <v>44809</v>
      </c>
      <c r="B3737" t="s">
        <v>44</v>
      </c>
      <c r="C3737" t="s">
        <v>61</v>
      </c>
      <c r="D3737" s="24">
        <v>45078</v>
      </c>
      <c r="E3737">
        <v>195.31</v>
      </c>
    </row>
    <row r="3738" spans="1:5" x14ac:dyDescent="0.35">
      <c r="A3738" s="6">
        <v>44809</v>
      </c>
      <c r="B3738" t="s">
        <v>44</v>
      </c>
      <c r="C3738" t="s">
        <v>61</v>
      </c>
      <c r="D3738" s="24">
        <v>45170</v>
      </c>
      <c r="E3738">
        <v>179.02</v>
      </c>
    </row>
    <row r="3739" spans="1:5" x14ac:dyDescent="0.35">
      <c r="A3739" s="6">
        <v>44809</v>
      </c>
      <c r="B3739" t="s">
        <v>44</v>
      </c>
      <c r="C3739" t="s">
        <v>61</v>
      </c>
      <c r="D3739" s="24">
        <v>45261</v>
      </c>
      <c r="E3739">
        <v>105.73</v>
      </c>
    </row>
    <row r="3740" spans="1:5" x14ac:dyDescent="0.35">
      <c r="A3740" s="6">
        <v>44810</v>
      </c>
      <c r="B3740" t="s">
        <v>44</v>
      </c>
      <c r="C3740" t="s">
        <v>61</v>
      </c>
      <c r="D3740" s="24">
        <v>44805</v>
      </c>
      <c r="E3740">
        <v>235</v>
      </c>
    </row>
    <row r="3741" spans="1:5" x14ac:dyDescent="0.35">
      <c r="A3741" s="6">
        <v>44810</v>
      </c>
      <c r="B3741" t="s">
        <v>44</v>
      </c>
      <c r="C3741" t="s">
        <v>61</v>
      </c>
      <c r="D3741" s="24">
        <v>44896</v>
      </c>
      <c r="E3741">
        <v>136</v>
      </c>
    </row>
    <row r="3742" spans="1:5" x14ac:dyDescent="0.35">
      <c r="A3742" s="6">
        <v>44810</v>
      </c>
      <c r="B3742" t="s">
        <v>44</v>
      </c>
      <c r="C3742" t="s">
        <v>61</v>
      </c>
      <c r="D3742" s="24">
        <v>44986</v>
      </c>
      <c r="E3742">
        <v>168.11</v>
      </c>
    </row>
    <row r="3743" spans="1:5" x14ac:dyDescent="0.35">
      <c r="A3743" s="6">
        <v>44810</v>
      </c>
      <c r="B3743" t="s">
        <v>44</v>
      </c>
      <c r="C3743" t="s">
        <v>61</v>
      </c>
      <c r="D3743" s="24">
        <v>45078</v>
      </c>
      <c r="E3743">
        <v>199.73</v>
      </c>
    </row>
    <row r="3744" spans="1:5" x14ac:dyDescent="0.35">
      <c r="A3744" s="6">
        <v>44810</v>
      </c>
      <c r="B3744" t="s">
        <v>44</v>
      </c>
      <c r="C3744" t="s">
        <v>61</v>
      </c>
      <c r="D3744" s="24">
        <v>45170</v>
      </c>
      <c r="E3744">
        <v>183.96</v>
      </c>
    </row>
    <row r="3745" spans="1:5" x14ac:dyDescent="0.35">
      <c r="A3745" s="6">
        <v>44810</v>
      </c>
      <c r="B3745" t="s">
        <v>44</v>
      </c>
      <c r="C3745" t="s">
        <v>61</v>
      </c>
      <c r="D3745" s="24">
        <v>45261</v>
      </c>
      <c r="E3745">
        <v>108.65</v>
      </c>
    </row>
    <row r="3746" spans="1:5" x14ac:dyDescent="0.35">
      <c r="A3746" s="6">
        <v>44811</v>
      </c>
      <c r="B3746" t="s">
        <v>44</v>
      </c>
      <c r="C3746" t="s">
        <v>61</v>
      </c>
      <c r="D3746" s="24">
        <v>44805</v>
      </c>
      <c r="E3746">
        <v>235</v>
      </c>
    </row>
    <row r="3747" spans="1:5" x14ac:dyDescent="0.35">
      <c r="A3747" s="6">
        <v>44811</v>
      </c>
      <c r="B3747" t="s">
        <v>44</v>
      </c>
      <c r="C3747" t="s">
        <v>61</v>
      </c>
      <c r="D3747" s="24">
        <v>44896</v>
      </c>
      <c r="E3747">
        <v>136</v>
      </c>
    </row>
    <row r="3748" spans="1:5" x14ac:dyDescent="0.35">
      <c r="A3748" s="6">
        <v>44811</v>
      </c>
      <c r="B3748" t="s">
        <v>44</v>
      </c>
      <c r="C3748" t="s">
        <v>61</v>
      </c>
      <c r="D3748" s="24">
        <v>44986</v>
      </c>
      <c r="E3748">
        <v>173.2</v>
      </c>
    </row>
    <row r="3749" spans="1:5" x14ac:dyDescent="0.35">
      <c r="A3749" s="6">
        <v>44811</v>
      </c>
      <c r="B3749" t="s">
        <v>44</v>
      </c>
      <c r="C3749" t="s">
        <v>61</v>
      </c>
      <c r="D3749" s="24">
        <v>45078</v>
      </c>
      <c r="E3749">
        <v>205.78</v>
      </c>
    </row>
    <row r="3750" spans="1:5" x14ac:dyDescent="0.35">
      <c r="A3750" s="6">
        <v>44811</v>
      </c>
      <c r="B3750" t="s">
        <v>44</v>
      </c>
      <c r="C3750" t="s">
        <v>61</v>
      </c>
      <c r="D3750" s="24">
        <v>45170</v>
      </c>
      <c r="E3750">
        <v>189.53</v>
      </c>
    </row>
    <row r="3751" spans="1:5" x14ac:dyDescent="0.35">
      <c r="A3751" s="6">
        <v>44811</v>
      </c>
      <c r="B3751" t="s">
        <v>44</v>
      </c>
      <c r="C3751" t="s">
        <v>61</v>
      </c>
      <c r="D3751" s="24">
        <v>45261</v>
      </c>
      <c r="E3751">
        <v>111.94</v>
      </c>
    </row>
    <row r="3752" spans="1:5" x14ac:dyDescent="0.35">
      <c r="A3752" s="6">
        <v>44812</v>
      </c>
      <c r="B3752" t="s">
        <v>44</v>
      </c>
      <c r="C3752" t="s">
        <v>61</v>
      </c>
      <c r="D3752" s="24">
        <v>44805</v>
      </c>
      <c r="E3752">
        <v>235</v>
      </c>
    </row>
    <row r="3753" spans="1:5" x14ac:dyDescent="0.35">
      <c r="A3753" s="6">
        <v>44812</v>
      </c>
      <c r="B3753" t="s">
        <v>44</v>
      </c>
      <c r="C3753" t="s">
        <v>61</v>
      </c>
      <c r="D3753" s="24">
        <v>44896</v>
      </c>
      <c r="E3753">
        <v>136</v>
      </c>
    </row>
    <row r="3754" spans="1:5" x14ac:dyDescent="0.35">
      <c r="A3754" s="6">
        <v>44812</v>
      </c>
      <c r="B3754" t="s">
        <v>44</v>
      </c>
      <c r="C3754" t="s">
        <v>61</v>
      </c>
      <c r="D3754" s="24">
        <v>44986</v>
      </c>
      <c r="E3754">
        <v>179.32</v>
      </c>
    </row>
    <row r="3755" spans="1:5" x14ac:dyDescent="0.35">
      <c r="A3755" s="6">
        <v>44812</v>
      </c>
      <c r="B3755" t="s">
        <v>44</v>
      </c>
      <c r="C3755" t="s">
        <v>61</v>
      </c>
      <c r="D3755" s="24">
        <v>45078</v>
      </c>
      <c r="E3755">
        <v>213.05</v>
      </c>
    </row>
    <row r="3756" spans="1:5" x14ac:dyDescent="0.35">
      <c r="A3756" s="6">
        <v>44812</v>
      </c>
      <c r="B3756" t="s">
        <v>44</v>
      </c>
      <c r="C3756" t="s">
        <v>61</v>
      </c>
      <c r="D3756" s="24">
        <v>45170</v>
      </c>
      <c r="E3756">
        <v>196.22</v>
      </c>
    </row>
    <row r="3757" spans="1:5" x14ac:dyDescent="0.35">
      <c r="A3757" s="6">
        <v>44812</v>
      </c>
      <c r="B3757" t="s">
        <v>44</v>
      </c>
      <c r="C3757" t="s">
        <v>61</v>
      </c>
      <c r="D3757" s="24">
        <v>45261</v>
      </c>
      <c r="E3757">
        <v>115.89</v>
      </c>
    </row>
    <row r="3758" spans="1:5" x14ac:dyDescent="0.35">
      <c r="A3758" s="6">
        <v>44813</v>
      </c>
      <c r="B3758" t="s">
        <v>44</v>
      </c>
      <c r="C3758" t="s">
        <v>61</v>
      </c>
      <c r="D3758" s="24">
        <v>44805</v>
      </c>
      <c r="E3758">
        <v>235</v>
      </c>
    </row>
    <row r="3759" spans="1:5" x14ac:dyDescent="0.35">
      <c r="A3759" s="6">
        <v>44813</v>
      </c>
      <c r="B3759" t="s">
        <v>44</v>
      </c>
      <c r="C3759" t="s">
        <v>61</v>
      </c>
      <c r="D3759" s="24">
        <v>44896</v>
      </c>
      <c r="E3759">
        <v>136</v>
      </c>
    </row>
    <row r="3760" spans="1:5" x14ac:dyDescent="0.35">
      <c r="A3760" s="6">
        <v>44813</v>
      </c>
      <c r="B3760" t="s">
        <v>44</v>
      </c>
      <c r="C3760" t="s">
        <v>61</v>
      </c>
      <c r="D3760" s="24">
        <v>44986</v>
      </c>
      <c r="E3760">
        <v>185.43</v>
      </c>
    </row>
    <row r="3761" spans="1:5" x14ac:dyDescent="0.35">
      <c r="A3761" s="6">
        <v>44813</v>
      </c>
      <c r="B3761" t="s">
        <v>44</v>
      </c>
      <c r="C3761" t="s">
        <v>61</v>
      </c>
      <c r="D3761" s="24">
        <v>45078</v>
      </c>
      <c r="E3761">
        <v>220.31</v>
      </c>
    </row>
    <row r="3762" spans="1:5" x14ac:dyDescent="0.35">
      <c r="A3762" s="6">
        <v>44813</v>
      </c>
      <c r="B3762" t="s">
        <v>44</v>
      </c>
      <c r="C3762" t="s">
        <v>61</v>
      </c>
      <c r="D3762" s="24">
        <v>45170</v>
      </c>
      <c r="E3762">
        <v>202.91</v>
      </c>
    </row>
    <row r="3763" spans="1:5" x14ac:dyDescent="0.35">
      <c r="A3763" s="6">
        <v>44813</v>
      </c>
      <c r="B3763" t="s">
        <v>44</v>
      </c>
      <c r="C3763" t="s">
        <v>61</v>
      </c>
      <c r="D3763" s="24">
        <v>45261</v>
      </c>
      <c r="E3763">
        <v>119.84</v>
      </c>
    </row>
    <row r="3764" spans="1:5" x14ac:dyDescent="0.35">
      <c r="A3764" s="6">
        <v>44816</v>
      </c>
      <c r="B3764" t="s">
        <v>44</v>
      </c>
      <c r="C3764" t="s">
        <v>61</v>
      </c>
      <c r="D3764" s="24">
        <v>44805</v>
      </c>
      <c r="E3764">
        <v>235</v>
      </c>
    </row>
    <row r="3765" spans="1:5" x14ac:dyDescent="0.35">
      <c r="A3765" s="6">
        <v>44816</v>
      </c>
      <c r="B3765" t="s">
        <v>44</v>
      </c>
      <c r="C3765" t="s">
        <v>61</v>
      </c>
      <c r="D3765" s="24">
        <v>44896</v>
      </c>
      <c r="E3765">
        <v>136</v>
      </c>
    </row>
    <row r="3766" spans="1:5" x14ac:dyDescent="0.35">
      <c r="A3766" s="6">
        <v>44816</v>
      </c>
      <c r="B3766" t="s">
        <v>44</v>
      </c>
      <c r="C3766" t="s">
        <v>61</v>
      </c>
      <c r="D3766" s="24">
        <v>44986</v>
      </c>
      <c r="E3766">
        <v>185.43</v>
      </c>
    </row>
    <row r="3767" spans="1:5" x14ac:dyDescent="0.35">
      <c r="A3767" s="6">
        <v>44816</v>
      </c>
      <c r="B3767" t="s">
        <v>44</v>
      </c>
      <c r="C3767" t="s">
        <v>61</v>
      </c>
      <c r="D3767" s="24">
        <v>45078</v>
      </c>
      <c r="E3767">
        <v>220.31</v>
      </c>
    </row>
    <row r="3768" spans="1:5" x14ac:dyDescent="0.35">
      <c r="A3768" s="6">
        <v>44816</v>
      </c>
      <c r="B3768" t="s">
        <v>44</v>
      </c>
      <c r="C3768" t="s">
        <v>61</v>
      </c>
      <c r="D3768" s="24">
        <v>45170</v>
      </c>
      <c r="E3768">
        <v>202.91</v>
      </c>
    </row>
    <row r="3769" spans="1:5" x14ac:dyDescent="0.35">
      <c r="A3769" s="6">
        <v>44816</v>
      </c>
      <c r="B3769" t="s">
        <v>44</v>
      </c>
      <c r="C3769" t="s">
        <v>61</v>
      </c>
      <c r="D3769" s="24">
        <v>45261</v>
      </c>
      <c r="E3769">
        <v>119.84</v>
      </c>
    </row>
    <row r="3770" spans="1:5" x14ac:dyDescent="0.35">
      <c r="A3770" s="6">
        <v>44817</v>
      </c>
      <c r="B3770" t="s">
        <v>44</v>
      </c>
      <c r="C3770" t="s">
        <v>61</v>
      </c>
      <c r="D3770" s="24">
        <v>44805</v>
      </c>
      <c r="E3770">
        <v>235</v>
      </c>
    </row>
    <row r="3771" spans="1:5" x14ac:dyDescent="0.35">
      <c r="A3771" s="6">
        <v>44817</v>
      </c>
      <c r="B3771" t="s">
        <v>44</v>
      </c>
      <c r="C3771" t="s">
        <v>61</v>
      </c>
      <c r="D3771" s="24">
        <v>44896</v>
      </c>
      <c r="E3771">
        <v>136</v>
      </c>
    </row>
    <row r="3772" spans="1:5" x14ac:dyDescent="0.35">
      <c r="A3772" s="6">
        <v>44817</v>
      </c>
      <c r="B3772" t="s">
        <v>44</v>
      </c>
      <c r="C3772" t="s">
        <v>61</v>
      </c>
      <c r="D3772" s="24">
        <v>44986</v>
      </c>
      <c r="E3772">
        <v>185.43</v>
      </c>
    </row>
    <row r="3773" spans="1:5" x14ac:dyDescent="0.35">
      <c r="A3773" s="6">
        <v>44817</v>
      </c>
      <c r="B3773" t="s">
        <v>44</v>
      </c>
      <c r="C3773" t="s">
        <v>61</v>
      </c>
      <c r="D3773" s="24">
        <v>45078</v>
      </c>
      <c r="E3773">
        <v>220.31</v>
      </c>
    </row>
    <row r="3774" spans="1:5" x14ac:dyDescent="0.35">
      <c r="A3774" s="6">
        <v>44817</v>
      </c>
      <c r="B3774" t="s">
        <v>44</v>
      </c>
      <c r="C3774" t="s">
        <v>61</v>
      </c>
      <c r="D3774" s="24">
        <v>45170</v>
      </c>
      <c r="E3774">
        <v>202.91</v>
      </c>
    </row>
    <row r="3775" spans="1:5" x14ac:dyDescent="0.35">
      <c r="A3775" s="6">
        <v>44817</v>
      </c>
      <c r="B3775" t="s">
        <v>44</v>
      </c>
      <c r="C3775" t="s">
        <v>61</v>
      </c>
      <c r="D3775" s="24">
        <v>45261</v>
      </c>
      <c r="E3775">
        <v>119.84</v>
      </c>
    </row>
    <row r="3776" spans="1:5" x14ac:dyDescent="0.35">
      <c r="A3776" s="6">
        <v>44818</v>
      </c>
      <c r="B3776" t="s">
        <v>44</v>
      </c>
      <c r="C3776" t="s">
        <v>61</v>
      </c>
      <c r="D3776" s="24">
        <v>44805</v>
      </c>
      <c r="E3776">
        <v>235</v>
      </c>
    </row>
    <row r="3777" spans="1:5" x14ac:dyDescent="0.35">
      <c r="A3777" s="6">
        <v>44818</v>
      </c>
      <c r="B3777" t="s">
        <v>44</v>
      </c>
      <c r="C3777" t="s">
        <v>61</v>
      </c>
      <c r="D3777" s="24">
        <v>44896</v>
      </c>
      <c r="E3777">
        <v>136</v>
      </c>
    </row>
    <row r="3778" spans="1:5" x14ac:dyDescent="0.35">
      <c r="A3778" s="6">
        <v>44818</v>
      </c>
      <c r="B3778" t="s">
        <v>44</v>
      </c>
      <c r="C3778" t="s">
        <v>61</v>
      </c>
      <c r="D3778" s="24">
        <v>44986</v>
      </c>
      <c r="E3778">
        <v>188</v>
      </c>
    </row>
    <row r="3779" spans="1:5" x14ac:dyDescent="0.35">
      <c r="A3779" s="6">
        <v>44818</v>
      </c>
      <c r="B3779" t="s">
        <v>44</v>
      </c>
      <c r="C3779" t="s">
        <v>61</v>
      </c>
      <c r="D3779" s="24">
        <v>45078</v>
      </c>
      <c r="E3779">
        <v>230</v>
      </c>
    </row>
    <row r="3780" spans="1:5" x14ac:dyDescent="0.35">
      <c r="A3780" s="6">
        <v>44818</v>
      </c>
      <c r="B3780" t="s">
        <v>44</v>
      </c>
      <c r="C3780" t="s">
        <v>61</v>
      </c>
      <c r="D3780" s="24">
        <v>45170</v>
      </c>
      <c r="E3780">
        <v>205</v>
      </c>
    </row>
    <row r="3781" spans="1:5" x14ac:dyDescent="0.35">
      <c r="A3781" s="6">
        <v>44818</v>
      </c>
      <c r="B3781" t="s">
        <v>44</v>
      </c>
      <c r="C3781" t="s">
        <v>61</v>
      </c>
      <c r="D3781" s="24">
        <v>45261</v>
      </c>
      <c r="E3781">
        <v>119.5</v>
      </c>
    </row>
    <row r="3782" spans="1:5" x14ac:dyDescent="0.35">
      <c r="A3782" s="6">
        <v>44819</v>
      </c>
      <c r="B3782" t="s">
        <v>44</v>
      </c>
      <c r="C3782" t="s">
        <v>61</v>
      </c>
      <c r="D3782" s="24">
        <v>44805</v>
      </c>
      <c r="E3782">
        <v>235</v>
      </c>
    </row>
    <row r="3783" spans="1:5" x14ac:dyDescent="0.35">
      <c r="A3783" s="6">
        <v>44819</v>
      </c>
      <c r="B3783" t="s">
        <v>44</v>
      </c>
      <c r="C3783" t="s">
        <v>61</v>
      </c>
      <c r="D3783" s="24">
        <v>44896</v>
      </c>
      <c r="E3783">
        <v>136</v>
      </c>
    </row>
    <row r="3784" spans="1:5" x14ac:dyDescent="0.35">
      <c r="A3784" s="6">
        <v>44819</v>
      </c>
      <c r="B3784" t="s">
        <v>44</v>
      </c>
      <c r="C3784" t="s">
        <v>61</v>
      </c>
      <c r="D3784" s="24">
        <v>44986</v>
      </c>
      <c r="E3784">
        <v>188</v>
      </c>
    </row>
    <row r="3785" spans="1:5" x14ac:dyDescent="0.35">
      <c r="A3785" s="6">
        <v>44819</v>
      </c>
      <c r="B3785" t="s">
        <v>44</v>
      </c>
      <c r="C3785" t="s">
        <v>61</v>
      </c>
      <c r="D3785" s="24">
        <v>45078</v>
      </c>
      <c r="E3785">
        <v>230</v>
      </c>
    </row>
    <row r="3786" spans="1:5" x14ac:dyDescent="0.35">
      <c r="A3786" s="6">
        <v>44819</v>
      </c>
      <c r="B3786" t="s">
        <v>44</v>
      </c>
      <c r="C3786" t="s">
        <v>61</v>
      </c>
      <c r="D3786" s="24">
        <v>45170</v>
      </c>
      <c r="E3786">
        <v>205</v>
      </c>
    </row>
    <row r="3787" spans="1:5" x14ac:dyDescent="0.35">
      <c r="A3787" s="6">
        <v>44819</v>
      </c>
      <c r="B3787" t="s">
        <v>44</v>
      </c>
      <c r="C3787" t="s">
        <v>61</v>
      </c>
      <c r="D3787" s="24">
        <v>45261</v>
      </c>
      <c r="E3787">
        <v>119.5</v>
      </c>
    </row>
    <row r="3788" spans="1:5" x14ac:dyDescent="0.35">
      <c r="A3788" s="6">
        <v>44820</v>
      </c>
      <c r="B3788" t="s">
        <v>44</v>
      </c>
      <c r="C3788" t="s">
        <v>61</v>
      </c>
      <c r="D3788" s="24">
        <v>44805</v>
      </c>
      <c r="E3788">
        <v>235</v>
      </c>
    </row>
    <row r="3789" spans="1:5" x14ac:dyDescent="0.35">
      <c r="A3789" s="6">
        <v>44820</v>
      </c>
      <c r="B3789" t="s">
        <v>44</v>
      </c>
      <c r="C3789" t="s">
        <v>61</v>
      </c>
      <c r="D3789" s="24">
        <v>44896</v>
      </c>
      <c r="E3789">
        <v>136</v>
      </c>
    </row>
    <row r="3790" spans="1:5" x14ac:dyDescent="0.35">
      <c r="A3790" s="6">
        <v>44820</v>
      </c>
      <c r="B3790" t="s">
        <v>44</v>
      </c>
      <c r="C3790" t="s">
        <v>61</v>
      </c>
      <c r="D3790" s="24">
        <v>44986</v>
      </c>
      <c r="E3790">
        <v>188</v>
      </c>
    </row>
    <row r="3791" spans="1:5" x14ac:dyDescent="0.35">
      <c r="A3791" s="6">
        <v>44820</v>
      </c>
      <c r="B3791" t="s">
        <v>44</v>
      </c>
      <c r="C3791" t="s">
        <v>61</v>
      </c>
      <c r="D3791" s="24">
        <v>45078</v>
      </c>
      <c r="E3791">
        <v>230</v>
      </c>
    </row>
    <row r="3792" spans="1:5" x14ac:dyDescent="0.35">
      <c r="A3792" s="6">
        <v>44820</v>
      </c>
      <c r="B3792" t="s">
        <v>44</v>
      </c>
      <c r="C3792" t="s">
        <v>61</v>
      </c>
      <c r="D3792" s="24">
        <v>45170</v>
      </c>
      <c r="E3792">
        <v>205</v>
      </c>
    </row>
    <row r="3793" spans="1:5" x14ac:dyDescent="0.35">
      <c r="A3793" s="6">
        <v>44820</v>
      </c>
      <c r="B3793" t="s">
        <v>44</v>
      </c>
      <c r="C3793" t="s">
        <v>61</v>
      </c>
      <c r="D3793" s="24">
        <v>45261</v>
      </c>
      <c r="E3793">
        <v>119.5</v>
      </c>
    </row>
    <row r="3794" spans="1:5" x14ac:dyDescent="0.35">
      <c r="A3794" s="6">
        <v>44823</v>
      </c>
      <c r="B3794" t="s">
        <v>44</v>
      </c>
      <c r="C3794" t="s">
        <v>61</v>
      </c>
      <c r="D3794" s="24">
        <v>44805</v>
      </c>
      <c r="E3794">
        <v>235</v>
      </c>
    </row>
    <row r="3795" spans="1:5" x14ac:dyDescent="0.35">
      <c r="A3795" s="6">
        <v>44823</v>
      </c>
      <c r="B3795" t="s">
        <v>44</v>
      </c>
      <c r="C3795" t="s">
        <v>61</v>
      </c>
      <c r="D3795" s="24">
        <v>44896</v>
      </c>
      <c r="E3795">
        <v>136</v>
      </c>
    </row>
    <row r="3796" spans="1:5" x14ac:dyDescent="0.35">
      <c r="A3796" s="6">
        <v>44823</v>
      </c>
      <c r="B3796" t="s">
        <v>44</v>
      </c>
      <c r="C3796" t="s">
        <v>61</v>
      </c>
      <c r="D3796" s="24">
        <v>44986</v>
      </c>
      <c r="E3796">
        <v>188</v>
      </c>
    </row>
    <row r="3797" spans="1:5" x14ac:dyDescent="0.35">
      <c r="A3797" s="6">
        <v>44823</v>
      </c>
      <c r="B3797" t="s">
        <v>44</v>
      </c>
      <c r="C3797" t="s">
        <v>61</v>
      </c>
      <c r="D3797" s="24">
        <v>45078</v>
      </c>
      <c r="E3797">
        <v>230</v>
      </c>
    </row>
    <row r="3798" spans="1:5" x14ac:dyDescent="0.35">
      <c r="A3798" s="6">
        <v>44823</v>
      </c>
      <c r="B3798" t="s">
        <v>44</v>
      </c>
      <c r="C3798" t="s">
        <v>61</v>
      </c>
      <c r="D3798" s="24">
        <v>45170</v>
      </c>
      <c r="E3798">
        <v>205</v>
      </c>
    </row>
    <row r="3799" spans="1:5" x14ac:dyDescent="0.35">
      <c r="A3799" s="6">
        <v>44823</v>
      </c>
      <c r="B3799" t="s">
        <v>44</v>
      </c>
      <c r="C3799" t="s">
        <v>61</v>
      </c>
      <c r="D3799" s="24">
        <v>45261</v>
      </c>
      <c r="E3799">
        <v>119.5</v>
      </c>
    </row>
    <row r="3800" spans="1:5" x14ac:dyDescent="0.35">
      <c r="A3800" s="6">
        <v>44824</v>
      </c>
      <c r="B3800" t="s">
        <v>44</v>
      </c>
      <c r="C3800" t="s">
        <v>61</v>
      </c>
      <c r="D3800" s="24">
        <v>44805</v>
      </c>
      <c r="E3800">
        <v>235</v>
      </c>
    </row>
    <row r="3801" spans="1:5" x14ac:dyDescent="0.35">
      <c r="A3801" s="6">
        <v>44824</v>
      </c>
      <c r="B3801" t="s">
        <v>44</v>
      </c>
      <c r="C3801" t="s">
        <v>61</v>
      </c>
      <c r="D3801" s="24">
        <v>44896</v>
      </c>
      <c r="E3801">
        <v>136</v>
      </c>
    </row>
    <row r="3802" spans="1:5" x14ac:dyDescent="0.35">
      <c r="A3802" s="6">
        <v>44824</v>
      </c>
      <c r="B3802" t="s">
        <v>44</v>
      </c>
      <c r="C3802" t="s">
        <v>61</v>
      </c>
      <c r="D3802" s="24">
        <v>44986</v>
      </c>
      <c r="E3802">
        <v>188</v>
      </c>
    </row>
    <row r="3803" spans="1:5" x14ac:dyDescent="0.35">
      <c r="A3803" s="6">
        <v>44824</v>
      </c>
      <c r="B3803" t="s">
        <v>44</v>
      </c>
      <c r="C3803" t="s">
        <v>61</v>
      </c>
      <c r="D3803" s="24">
        <v>45078</v>
      </c>
      <c r="E3803">
        <v>230</v>
      </c>
    </row>
    <row r="3804" spans="1:5" x14ac:dyDescent="0.35">
      <c r="A3804" s="6">
        <v>44824</v>
      </c>
      <c r="B3804" t="s">
        <v>44</v>
      </c>
      <c r="C3804" t="s">
        <v>61</v>
      </c>
      <c r="D3804" s="24">
        <v>45170</v>
      </c>
      <c r="E3804">
        <v>205</v>
      </c>
    </row>
    <row r="3805" spans="1:5" x14ac:dyDescent="0.35">
      <c r="A3805" s="6">
        <v>44824</v>
      </c>
      <c r="B3805" t="s">
        <v>44</v>
      </c>
      <c r="C3805" t="s">
        <v>61</v>
      </c>
      <c r="D3805" s="24">
        <v>45261</v>
      </c>
      <c r="E3805">
        <v>115</v>
      </c>
    </row>
    <row r="3806" spans="1:5" x14ac:dyDescent="0.35">
      <c r="A3806" s="6">
        <v>44826</v>
      </c>
      <c r="B3806" t="s">
        <v>44</v>
      </c>
      <c r="C3806" t="s">
        <v>61</v>
      </c>
      <c r="D3806" s="24">
        <v>44805</v>
      </c>
      <c r="E3806">
        <v>235</v>
      </c>
    </row>
    <row r="3807" spans="1:5" x14ac:dyDescent="0.35">
      <c r="A3807" s="6">
        <v>44826</v>
      </c>
      <c r="B3807" t="s">
        <v>44</v>
      </c>
      <c r="C3807" t="s">
        <v>61</v>
      </c>
      <c r="D3807" s="24">
        <v>44896</v>
      </c>
      <c r="E3807">
        <v>136</v>
      </c>
    </row>
    <row r="3808" spans="1:5" x14ac:dyDescent="0.35">
      <c r="A3808" s="6">
        <v>44826</v>
      </c>
      <c r="B3808" t="s">
        <v>44</v>
      </c>
      <c r="C3808" t="s">
        <v>61</v>
      </c>
      <c r="D3808" s="24">
        <v>44986</v>
      </c>
      <c r="E3808">
        <v>188</v>
      </c>
    </row>
    <row r="3809" spans="1:5" x14ac:dyDescent="0.35">
      <c r="A3809" s="6">
        <v>44826</v>
      </c>
      <c r="B3809" t="s">
        <v>44</v>
      </c>
      <c r="C3809" t="s">
        <v>61</v>
      </c>
      <c r="D3809" s="24">
        <v>45078</v>
      </c>
      <c r="E3809">
        <v>230</v>
      </c>
    </row>
    <row r="3810" spans="1:5" x14ac:dyDescent="0.35">
      <c r="A3810" s="6">
        <v>44826</v>
      </c>
      <c r="B3810" t="s">
        <v>44</v>
      </c>
      <c r="C3810" t="s">
        <v>61</v>
      </c>
      <c r="D3810" s="24">
        <v>45170</v>
      </c>
      <c r="E3810">
        <v>205</v>
      </c>
    </row>
    <row r="3811" spans="1:5" x14ac:dyDescent="0.35">
      <c r="A3811" s="6">
        <v>44826</v>
      </c>
      <c r="B3811" t="s">
        <v>44</v>
      </c>
      <c r="C3811" t="s">
        <v>61</v>
      </c>
      <c r="D3811" s="24">
        <v>45261</v>
      </c>
      <c r="E3811">
        <v>115</v>
      </c>
    </row>
    <row r="3812" spans="1:5" x14ac:dyDescent="0.35">
      <c r="A3812" s="6">
        <v>44827</v>
      </c>
      <c r="B3812" t="s">
        <v>44</v>
      </c>
      <c r="C3812" t="s">
        <v>61</v>
      </c>
      <c r="D3812" s="24">
        <v>44805</v>
      </c>
      <c r="E3812">
        <v>235</v>
      </c>
    </row>
    <row r="3813" spans="1:5" x14ac:dyDescent="0.35">
      <c r="A3813" s="6">
        <v>44827</v>
      </c>
      <c r="B3813" t="s">
        <v>44</v>
      </c>
      <c r="C3813" t="s">
        <v>61</v>
      </c>
      <c r="D3813" s="24">
        <v>44896</v>
      </c>
      <c r="E3813">
        <v>136</v>
      </c>
    </row>
    <row r="3814" spans="1:5" x14ac:dyDescent="0.35">
      <c r="A3814" s="6">
        <v>44827</v>
      </c>
      <c r="B3814" t="s">
        <v>44</v>
      </c>
      <c r="C3814" t="s">
        <v>61</v>
      </c>
      <c r="D3814" s="24">
        <v>44986</v>
      </c>
      <c r="E3814">
        <v>188</v>
      </c>
    </row>
    <row r="3815" spans="1:5" x14ac:dyDescent="0.35">
      <c r="A3815" s="6">
        <v>44827</v>
      </c>
      <c r="B3815" t="s">
        <v>44</v>
      </c>
      <c r="C3815" t="s">
        <v>61</v>
      </c>
      <c r="D3815" s="24">
        <v>45078</v>
      </c>
      <c r="E3815">
        <v>230</v>
      </c>
    </row>
    <row r="3816" spans="1:5" x14ac:dyDescent="0.35">
      <c r="A3816" s="6">
        <v>44827</v>
      </c>
      <c r="B3816" t="s">
        <v>44</v>
      </c>
      <c r="C3816" t="s">
        <v>61</v>
      </c>
      <c r="D3816" s="24">
        <v>45170</v>
      </c>
      <c r="E3816">
        <v>205</v>
      </c>
    </row>
    <row r="3817" spans="1:5" x14ac:dyDescent="0.35">
      <c r="A3817" s="6">
        <v>44827</v>
      </c>
      <c r="B3817" t="s">
        <v>44</v>
      </c>
      <c r="C3817" t="s">
        <v>61</v>
      </c>
      <c r="D3817" s="24">
        <v>45261</v>
      </c>
      <c r="E3817">
        <v>115</v>
      </c>
    </row>
    <row r="3818" spans="1:5" x14ac:dyDescent="0.35">
      <c r="A3818" s="6">
        <v>44830</v>
      </c>
      <c r="B3818" t="s">
        <v>44</v>
      </c>
      <c r="C3818" t="s">
        <v>61</v>
      </c>
      <c r="D3818" s="24">
        <v>44805</v>
      </c>
      <c r="E3818">
        <v>235</v>
      </c>
    </row>
    <row r="3819" spans="1:5" x14ac:dyDescent="0.35">
      <c r="A3819" s="6">
        <v>44830</v>
      </c>
      <c r="B3819" t="s">
        <v>44</v>
      </c>
      <c r="C3819" t="s">
        <v>61</v>
      </c>
      <c r="D3819" s="24">
        <v>44896</v>
      </c>
      <c r="E3819">
        <v>136</v>
      </c>
    </row>
    <row r="3820" spans="1:5" x14ac:dyDescent="0.35">
      <c r="A3820" s="6">
        <v>44830</v>
      </c>
      <c r="B3820" t="s">
        <v>44</v>
      </c>
      <c r="C3820" t="s">
        <v>61</v>
      </c>
      <c r="D3820" s="24">
        <v>44986</v>
      </c>
      <c r="E3820">
        <v>188</v>
      </c>
    </row>
    <row r="3821" spans="1:5" x14ac:dyDescent="0.35">
      <c r="A3821" s="6">
        <v>44830</v>
      </c>
      <c r="B3821" t="s">
        <v>44</v>
      </c>
      <c r="C3821" t="s">
        <v>61</v>
      </c>
      <c r="D3821" s="24">
        <v>45078</v>
      </c>
      <c r="E3821">
        <v>230</v>
      </c>
    </row>
    <row r="3822" spans="1:5" x14ac:dyDescent="0.35">
      <c r="A3822" s="6">
        <v>44830</v>
      </c>
      <c r="B3822" t="s">
        <v>44</v>
      </c>
      <c r="C3822" t="s">
        <v>61</v>
      </c>
      <c r="D3822" s="24">
        <v>45170</v>
      </c>
      <c r="E3822">
        <v>208.91</v>
      </c>
    </row>
    <row r="3823" spans="1:5" x14ac:dyDescent="0.35">
      <c r="A3823" s="6">
        <v>44830</v>
      </c>
      <c r="B3823" t="s">
        <v>44</v>
      </c>
      <c r="C3823" t="s">
        <v>61</v>
      </c>
      <c r="D3823" s="24">
        <v>45261</v>
      </c>
      <c r="E3823">
        <v>117.19</v>
      </c>
    </row>
    <row r="3824" spans="1:5" x14ac:dyDescent="0.35">
      <c r="A3824" s="6">
        <v>44831</v>
      </c>
      <c r="B3824" t="s">
        <v>44</v>
      </c>
      <c r="C3824" t="s">
        <v>61</v>
      </c>
      <c r="D3824" s="24">
        <v>44805</v>
      </c>
      <c r="E3824">
        <v>235</v>
      </c>
    </row>
    <row r="3825" spans="1:5" x14ac:dyDescent="0.35">
      <c r="A3825" s="6">
        <v>44831</v>
      </c>
      <c r="B3825" t="s">
        <v>44</v>
      </c>
      <c r="C3825" t="s">
        <v>61</v>
      </c>
      <c r="D3825" s="24">
        <v>44896</v>
      </c>
      <c r="E3825">
        <v>140</v>
      </c>
    </row>
    <row r="3826" spans="1:5" x14ac:dyDescent="0.35">
      <c r="A3826" s="6">
        <v>44831</v>
      </c>
      <c r="B3826" t="s">
        <v>44</v>
      </c>
      <c r="C3826" t="s">
        <v>61</v>
      </c>
      <c r="D3826" s="24">
        <v>44986</v>
      </c>
      <c r="E3826">
        <v>188</v>
      </c>
    </row>
    <row r="3827" spans="1:5" x14ac:dyDescent="0.35">
      <c r="A3827" s="6">
        <v>44831</v>
      </c>
      <c r="B3827" t="s">
        <v>44</v>
      </c>
      <c r="C3827" t="s">
        <v>61</v>
      </c>
      <c r="D3827" s="24">
        <v>45078</v>
      </c>
      <c r="E3827">
        <v>230</v>
      </c>
    </row>
    <row r="3828" spans="1:5" x14ac:dyDescent="0.35">
      <c r="A3828" s="6">
        <v>44831</v>
      </c>
      <c r="B3828" t="s">
        <v>44</v>
      </c>
      <c r="C3828" t="s">
        <v>61</v>
      </c>
      <c r="D3828" s="24">
        <v>45170</v>
      </c>
      <c r="E3828">
        <v>211.44</v>
      </c>
    </row>
    <row r="3829" spans="1:5" x14ac:dyDescent="0.35">
      <c r="A3829" s="6">
        <v>44831</v>
      </c>
      <c r="B3829" t="s">
        <v>44</v>
      </c>
      <c r="C3829" t="s">
        <v>61</v>
      </c>
      <c r="D3829" s="24">
        <v>45261</v>
      </c>
      <c r="E3829">
        <v>118.61</v>
      </c>
    </row>
    <row r="3830" spans="1:5" x14ac:dyDescent="0.35">
      <c r="A3830" s="6">
        <v>44832</v>
      </c>
      <c r="B3830" t="s">
        <v>44</v>
      </c>
      <c r="C3830" t="s">
        <v>61</v>
      </c>
      <c r="D3830" s="24">
        <v>44805</v>
      </c>
      <c r="E3830">
        <v>235</v>
      </c>
    </row>
    <row r="3831" spans="1:5" x14ac:dyDescent="0.35">
      <c r="A3831" s="6">
        <v>44832</v>
      </c>
      <c r="B3831" t="s">
        <v>44</v>
      </c>
      <c r="C3831" t="s">
        <v>61</v>
      </c>
      <c r="D3831" s="24">
        <v>44896</v>
      </c>
      <c r="E3831">
        <v>140</v>
      </c>
    </row>
    <row r="3832" spans="1:5" x14ac:dyDescent="0.35">
      <c r="A3832" s="6">
        <v>44832</v>
      </c>
      <c r="B3832" t="s">
        <v>44</v>
      </c>
      <c r="C3832" t="s">
        <v>61</v>
      </c>
      <c r="D3832" s="24">
        <v>44986</v>
      </c>
      <c r="E3832">
        <v>191.13</v>
      </c>
    </row>
    <row r="3833" spans="1:5" x14ac:dyDescent="0.35">
      <c r="A3833" s="6">
        <v>44832</v>
      </c>
      <c r="B3833" t="s">
        <v>44</v>
      </c>
      <c r="C3833" t="s">
        <v>61</v>
      </c>
      <c r="D3833" s="24">
        <v>45078</v>
      </c>
      <c r="E3833">
        <v>233.83</v>
      </c>
    </row>
    <row r="3834" spans="1:5" x14ac:dyDescent="0.35">
      <c r="A3834" s="6">
        <v>44832</v>
      </c>
      <c r="B3834" t="s">
        <v>44</v>
      </c>
      <c r="C3834" t="s">
        <v>61</v>
      </c>
      <c r="D3834" s="24">
        <v>45170</v>
      </c>
      <c r="E3834">
        <v>214.96</v>
      </c>
    </row>
    <row r="3835" spans="1:5" x14ac:dyDescent="0.35">
      <c r="A3835" s="6">
        <v>44832</v>
      </c>
      <c r="B3835" t="s">
        <v>44</v>
      </c>
      <c r="C3835" t="s">
        <v>61</v>
      </c>
      <c r="D3835" s="24">
        <v>45261</v>
      </c>
      <c r="E3835">
        <v>120.58</v>
      </c>
    </row>
    <row r="3836" spans="1:5" x14ac:dyDescent="0.35">
      <c r="A3836" s="6">
        <v>44833</v>
      </c>
      <c r="B3836" t="s">
        <v>44</v>
      </c>
      <c r="C3836" t="s">
        <v>61</v>
      </c>
      <c r="D3836" s="24">
        <v>44805</v>
      </c>
      <c r="E3836">
        <v>235</v>
      </c>
    </row>
    <row r="3837" spans="1:5" x14ac:dyDescent="0.35">
      <c r="A3837" s="6">
        <v>44833</v>
      </c>
      <c r="B3837" t="s">
        <v>44</v>
      </c>
      <c r="C3837" t="s">
        <v>61</v>
      </c>
      <c r="D3837" s="24">
        <v>44896</v>
      </c>
      <c r="E3837">
        <v>140</v>
      </c>
    </row>
    <row r="3838" spans="1:5" x14ac:dyDescent="0.35">
      <c r="A3838" s="6">
        <v>44833</v>
      </c>
      <c r="B3838" t="s">
        <v>44</v>
      </c>
      <c r="C3838" t="s">
        <v>61</v>
      </c>
      <c r="D3838" s="24">
        <v>44986</v>
      </c>
      <c r="E3838">
        <v>191.13</v>
      </c>
    </row>
    <row r="3839" spans="1:5" x14ac:dyDescent="0.35">
      <c r="A3839" s="6">
        <v>44833</v>
      </c>
      <c r="B3839" t="s">
        <v>44</v>
      </c>
      <c r="C3839" t="s">
        <v>61</v>
      </c>
      <c r="D3839" s="24">
        <v>45078</v>
      </c>
      <c r="E3839">
        <v>233.83</v>
      </c>
    </row>
    <row r="3840" spans="1:5" x14ac:dyDescent="0.35">
      <c r="A3840" s="6">
        <v>44833</v>
      </c>
      <c r="B3840" t="s">
        <v>44</v>
      </c>
      <c r="C3840" t="s">
        <v>61</v>
      </c>
      <c r="D3840" s="24">
        <v>45170</v>
      </c>
      <c r="E3840">
        <v>214.96</v>
      </c>
    </row>
    <row r="3841" spans="1:5" x14ac:dyDescent="0.35">
      <c r="A3841" s="6">
        <v>44833</v>
      </c>
      <c r="B3841" t="s">
        <v>44</v>
      </c>
      <c r="C3841" t="s">
        <v>61</v>
      </c>
      <c r="D3841" s="24">
        <v>45261</v>
      </c>
      <c r="E3841">
        <v>120.58</v>
      </c>
    </row>
    <row r="3842" spans="1:5" x14ac:dyDescent="0.35">
      <c r="A3842" s="6">
        <v>44834</v>
      </c>
      <c r="B3842" t="s">
        <v>44</v>
      </c>
      <c r="C3842" t="s">
        <v>61</v>
      </c>
      <c r="D3842" s="24">
        <v>44896</v>
      </c>
      <c r="E3842">
        <v>140</v>
      </c>
    </row>
    <row r="3843" spans="1:5" x14ac:dyDescent="0.35">
      <c r="A3843" s="6">
        <v>44834</v>
      </c>
      <c r="B3843" t="s">
        <v>44</v>
      </c>
      <c r="C3843" t="s">
        <v>61</v>
      </c>
      <c r="D3843" s="24">
        <v>44986</v>
      </c>
      <c r="E3843">
        <v>191.13</v>
      </c>
    </row>
    <row r="3844" spans="1:5" x14ac:dyDescent="0.35">
      <c r="A3844" s="6">
        <v>44834</v>
      </c>
      <c r="B3844" t="s">
        <v>44</v>
      </c>
      <c r="C3844" t="s">
        <v>61</v>
      </c>
      <c r="D3844" s="24">
        <v>45078</v>
      </c>
      <c r="E3844">
        <v>233.83</v>
      </c>
    </row>
    <row r="3845" spans="1:5" x14ac:dyDescent="0.35">
      <c r="A3845" s="6">
        <v>44834</v>
      </c>
      <c r="B3845" t="s">
        <v>44</v>
      </c>
      <c r="C3845" t="s">
        <v>61</v>
      </c>
      <c r="D3845" s="24">
        <v>45170</v>
      </c>
      <c r="E3845">
        <v>223.38</v>
      </c>
    </row>
    <row r="3846" spans="1:5" x14ac:dyDescent="0.35">
      <c r="A3846" s="6">
        <v>44834</v>
      </c>
      <c r="B3846" t="s">
        <v>44</v>
      </c>
      <c r="C3846" t="s">
        <v>61</v>
      </c>
      <c r="D3846" s="24">
        <v>45261</v>
      </c>
      <c r="E3846">
        <v>125.3</v>
      </c>
    </row>
    <row r="3847" spans="1:5" x14ac:dyDescent="0.35">
      <c r="A3847" s="6">
        <v>44837</v>
      </c>
      <c r="B3847" t="s">
        <v>44</v>
      </c>
      <c r="C3847" t="s">
        <v>61</v>
      </c>
      <c r="D3847" s="24">
        <v>44896</v>
      </c>
      <c r="E3847">
        <v>140</v>
      </c>
    </row>
    <row r="3848" spans="1:5" x14ac:dyDescent="0.35">
      <c r="A3848" s="6">
        <v>44837</v>
      </c>
      <c r="B3848" t="s">
        <v>44</v>
      </c>
      <c r="C3848" t="s">
        <v>61</v>
      </c>
      <c r="D3848" s="24">
        <v>44986</v>
      </c>
      <c r="E3848">
        <v>191.13</v>
      </c>
    </row>
    <row r="3849" spans="1:5" x14ac:dyDescent="0.35">
      <c r="A3849" s="6">
        <v>44837</v>
      </c>
      <c r="B3849" t="s">
        <v>44</v>
      </c>
      <c r="C3849" t="s">
        <v>61</v>
      </c>
      <c r="D3849" s="24">
        <v>45078</v>
      </c>
      <c r="E3849">
        <v>233.83</v>
      </c>
    </row>
    <row r="3850" spans="1:5" x14ac:dyDescent="0.35">
      <c r="A3850" s="6">
        <v>44837</v>
      </c>
      <c r="B3850" t="s">
        <v>44</v>
      </c>
      <c r="C3850" t="s">
        <v>61</v>
      </c>
      <c r="D3850" s="24">
        <v>45170</v>
      </c>
      <c r="E3850">
        <v>223.38</v>
      </c>
    </row>
    <row r="3851" spans="1:5" x14ac:dyDescent="0.35">
      <c r="A3851" s="6">
        <v>44837</v>
      </c>
      <c r="B3851" t="s">
        <v>44</v>
      </c>
      <c r="C3851" t="s">
        <v>61</v>
      </c>
      <c r="D3851" s="24">
        <v>45261</v>
      </c>
      <c r="E3851">
        <v>125.3</v>
      </c>
    </row>
    <row r="3852" spans="1:5" x14ac:dyDescent="0.35">
      <c r="A3852" s="6">
        <v>44838</v>
      </c>
      <c r="B3852" t="s">
        <v>44</v>
      </c>
      <c r="C3852" t="s">
        <v>61</v>
      </c>
      <c r="D3852" s="24">
        <v>44896</v>
      </c>
      <c r="E3852">
        <v>140</v>
      </c>
    </row>
    <row r="3853" spans="1:5" x14ac:dyDescent="0.35">
      <c r="A3853" s="6">
        <v>44838</v>
      </c>
      <c r="B3853" t="s">
        <v>44</v>
      </c>
      <c r="C3853" t="s">
        <v>61</v>
      </c>
      <c r="D3853" s="24">
        <v>44986</v>
      </c>
      <c r="E3853">
        <v>191.13</v>
      </c>
    </row>
    <row r="3854" spans="1:5" x14ac:dyDescent="0.35">
      <c r="A3854" s="6">
        <v>44838</v>
      </c>
      <c r="B3854" t="s">
        <v>44</v>
      </c>
      <c r="C3854" t="s">
        <v>61</v>
      </c>
      <c r="D3854" s="24">
        <v>45078</v>
      </c>
      <c r="E3854">
        <v>233.83</v>
      </c>
    </row>
    <row r="3855" spans="1:5" x14ac:dyDescent="0.35">
      <c r="A3855" s="6">
        <v>44838</v>
      </c>
      <c r="B3855" t="s">
        <v>44</v>
      </c>
      <c r="C3855" t="s">
        <v>61</v>
      </c>
      <c r="D3855" s="24">
        <v>45170</v>
      </c>
      <c r="E3855">
        <v>223.38</v>
      </c>
    </row>
    <row r="3856" spans="1:5" x14ac:dyDescent="0.35">
      <c r="A3856" s="6">
        <v>44838</v>
      </c>
      <c r="B3856" t="s">
        <v>44</v>
      </c>
      <c r="C3856" t="s">
        <v>61</v>
      </c>
      <c r="D3856" s="24">
        <v>45261</v>
      </c>
      <c r="E3856">
        <v>125.3</v>
      </c>
    </row>
    <row r="3857" spans="1:5" x14ac:dyDescent="0.35">
      <c r="A3857" s="6">
        <v>44839</v>
      </c>
      <c r="B3857" t="s">
        <v>44</v>
      </c>
      <c r="C3857" t="s">
        <v>61</v>
      </c>
      <c r="D3857" s="24">
        <v>44896</v>
      </c>
      <c r="E3857">
        <v>140</v>
      </c>
    </row>
    <row r="3858" spans="1:5" x14ac:dyDescent="0.35">
      <c r="A3858" s="6">
        <v>44839</v>
      </c>
      <c r="B3858" t="s">
        <v>44</v>
      </c>
      <c r="C3858" t="s">
        <v>61</v>
      </c>
      <c r="D3858" s="24">
        <v>44986</v>
      </c>
      <c r="E3858">
        <v>191.13</v>
      </c>
    </row>
    <row r="3859" spans="1:5" x14ac:dyDescent="0.35">
      <c r="A3859" s="6">
        <v>44839</v>
      </c>
      <c r="B3859" t="s">
        <v>44</v>
      </c>
      <c r="C3859" t="s">
        <v>61</v>
      </c>
      <c r="D3859" s="24">
        <v>45078</v>
      </c>
      <c r="E3859">
        <v>233.83</v>
      </c>
    </row>
    <row r="3860" spans="1:5" x14ac:dyDescent="0.35">
      <c r="A3860" s="6">
        <v>44839</v>
      </c>
      <c r="B3860" t="s">
        <v>44</v>
      </c>
      <c r="C3860" t="s">
        <v>61</v>
      </c>
      <c r="D3860" s="24">
        <v>45170</v>
      </c>
      <c r="E3860">
        <v>223.38</v>
      </c>
    </row>
    <row r="3861" spans="1:5" x14ac:dyDescent="0.35">
      <c r="A3861" s="6">
        <v>44839</v>
      </c>
      <c r="B3861" t="s">
        <v>44</v>
      </c>
      <c r="C3861" t="s">
        <v>61</v>
      </c>
      <c r="D3861" s="24">
        <v>45261</v>
      </c>
      <c r="E3861">
        <v>125.3</v>
      </c>
    </row>
    <row r="3862" spans="1:5" x14ac:dyDescent="0.35">
      <c r="A3862" s="6">
        <v>44840</v>
      </c>
      <c r="B3862" t="s">
        <v>44</v>
      </c>
      <c r="C3862" t="s">
        <v>61</v>
      </c>
      <c r="D3862" s="24">
        <v>44896</v>
      </c>
      <c r="E3862">
        <v>140</v>
      </c>
    </row>
    <row r="3863" spans="1:5" x14ac:dyDescent="0.35">
      <c r="A3863" s="6">
        <v>44840</v>
      </c>
      <c r="B3863" t="s">
        <v>44</v>
      </c>
      <c r="C3863" t="s">
        <v>61</v>
      </c>
      <c r="D3863" s="24">
        <v>44986</v>
      </c>
      <c r="E3863">
        <v>191.13</v>
      </c>
    </row>
    <row r="3864" spans="1:5" x14ac:dyDescent="0.35">
      <c r="A3864" s="6">
        <v>44840</v>
      </c>
      <c r="B3864" t="s">
        <v>44</v>
      </c>
      <c r="C3864" t="s">
        <v>61</v>
      </c>
      <c r="D3864" s="24">
        <v>45078</v>
      </c>
      <c r="E3864">
        <v>233.83</v>
      </c>
    </row>
    <row r="3865" spans="1:5" x14ac:dyDescent="0.35">
      <c r="A3865" s="6">
        <v>44840</v>
      </c>
      <c r="B3865" t="s">
        <v>44</v>
      </c>
      <c r="C3865" t="s">
        <v>61</v>
      </c>
      <c r="D3865" s="24">
        <v>45170</v>
      </c>
      <c r="E3865">
        <v>223.38</v>
      </c>
    </row>
    <row r="3866" spans="1:5" x14ac:dyDescent="0.35">
      <c r="A3866" s="6">
        <v>44840</v>
      </c>
      <c r="B3866" t="s">
        <v>44</v>
      </c>
      <c r="C3866" t="s">
        <v>61</v>
      </c>
      <c r="D3866" s="24">
        <v>45261</v>
      </c>
      <c r="E3866">
        <v>125.3</v>
      </c>
    </row>
    <row r="3867" spans="1:5" x14ac:dyDescent="0.35">
      <c r="A3867" s="6">
        <v>44841</v>
      </c>
      <c r="B3867" t="s">
        <v>44</v>
      </c>
      <c r="C3867" t="s">
        <v>61</v>
      </c>
      <c r="D3867" s="24">
        <v>44896</v>
      </c>
      <c r="E3867">
        <v>140</v>
      </c>
    </row>
    <row r="3868" spans="1:5" x14ac:dyDescent="0.35">
      <c r="A3868" s="6">
        <v>44841</v>
      </c>
      <c r="B3868" t="s">
        <v>44</v>
      </c>
      <c r="C3868" t="s">
        <v>61</v>
      </c>
      <c r="D3868" s="24">
        <v>44986</v>
      </c>
      <c r="E3868">
        <v>191.13</v>
      </c>
    </row>
    <row r="3869" spans="1:5" x14ac:dyDescent="0.35">
      <c r="A3869" s="6">
        <v>44841</v>
      </c>
      <c r="B3869" t="s">
        <v>44</v>
      </c>
      <c r="C3869" t="s">
        <v>61</v>
      </c>
      <c r="D3869" s="24">
        <v>45078</v>
      </c>
      <c r="E3869">
        <v>233.83</v>
      </c>
    </row>
    <row r="3870" spans="1:5" x14ac:dyDescent="0.35">
      <c r="A3870" s="6">
        <v>44841</v>
      </c>
      <c r="B3870" t="s">
        <v>44</v>
      </c>
      <c r="C3870" t="s">
        <v>61</v>
      </c>
      <c r="D3870" s="24">
        <v>45170</v>
      </c>
      <c r="E3870">
        <v>223.38</v>
      </c>
    </row>
    <row r="3871" spans="1:5" x14ac:dyDescent="0.35">
      <c r="A3871" s="6">
        <v>44841</v>
      </c>
      <c r="B3871" t="s">
        <v>44</v>
      </c>
      <c r="C3871" t="s">
        <v>61</v>
      </c>
      <c r="D3871" s="24">
        <v>45261</v>
      </c>
      <c r="E3871">
        <v>125.3</v>
      </c>
    </row>
    <row r="3872" spans="1:5" x14ac:dyDescent="0.35">
      <c r="A3872" s="6">
        <v>44844</v>
      </c>
      <c r="B3872" t="s">
        <v>44</v>
      </c>
      <c r="C3872" t="s">
        <v>61</v>
      </c>
      <c r="D3872" s="24">
        <v>44896</v>
      </c>
      <c r="E3872">
        <v>140</v>
      </c>
    </row>
    <row r="3873" spans="1:5" x14ac:dyDescent="0.35">
      <c r="A3873" s="6">
        <v>44844</v>
      </c>
      <c r="B3873" t="s">
        <v>44</v>
      </c>
      <c r="C3873" t="s">
        <v>61</v>
      </c>
      <c r="D3873" s="24">
        <v>44986</v>
      </c>
      <c r="E3873">
        <v>191.13</v>
      </c>
    </row>
    <row r="3874" spans="1:5" x14ac:dyDescent="0.35">
      <c r="A3874" s="6">
        <v>44844</v>
      </c>
      <c r="B3874" t="s">
        <v>44</v>
      </c>
      <c r="C3874" t="s">
        <v>61</v>
      </c>
      <c r="D3874" s="24">
        <v>45078</v>
      </c>
      <c r="E3874">
        <v>233.83</v>
      </c>
    </row>
    <row r="3875" spans="1:5" x14ac:dyDescent="0.35">
      <c r="A3875" s="6">
        <v>44844</v>
      </c>
      <c r="B3875" t="s">
        <v>44</v>
      </c>
      <c r="C3875" t="s">
        <v>61</v>
      </c>
      <c r="D3875" s="24">
        <v>45170</v>
      </c>
      <c r="E3875">
        <v>223.38</v>
      </c>
    </row>
    <row r="3876" spans="1:5" x14ac:dyDescent="0.35">
      <c r="A3876" s="6">
        <v>44844</v>
      </c>
      <c r="B3876" t="s">
        <v>44</v>
      </c>
      <c r="C3876" t="s">
        <v>61</v>
      </c>
      <c r="D3876" s="24">
        <v>45261</v>
      </c>
      <c r="E3876">
        <v>125.3</v>
      </c>
    </row>
    <row r="3877" spans="1:5" x14ac:dyDescent="0.35">
      <c r="A3877" s="6">
        <v>44845</v>
      </c>
      <c r="B3877" t="s">
        <v>44</v>
      </c>
      <c r="C3877" t="s">
        <v>61</v>
      </c>
      <c r="D3877" s="24">
        <v>44896</v>
      </c>
      <c r="E3877">
        <v>155</v>
      </c>
    </row>
    <row r="3878" spans="1:5" x14ac:dyDescent="0.35">
      <c r="A3878" s="6">
        <v>44845</v>
      </c>
      <c r="B3878" t="s">
        <v>44</v>
      </c>
      <c r="C3878" t="s">
        <v>61</v>
      </c>
      <c r="D3878" s="24">
        <v>44986</v>
      </c>
      <c r="E3878">
        <v>209.5</v>
      </c>
    </row>
    <row r="3879" spans="1:5" x14ac:dyDescent="0.35">
      <c r="A3879" s="6">
        <v>44845</v>
      </c>
      <c r="B3879" t="s">
        <v>44</v>
      </c>
      <c r="C3879" t="s">
        <v>61</v>
      </c>
      <c r="D3879" s="24">
        <v>45078</v>
      </c>
      <c r="E3879">
        <v>256.83</v>
      </c>
    </row>
    <row r="3880" spans="1:5" x14ac:dyDescent="0.35">
      <c r="A3880" s="6">
        <v>44845</v>
      </c>
      <c r="B3880" t="s">
        <v>44</v>
      </c>
      <c r="C3880" t="s">
        <v>61</v>
      </c>
      <c r="D3880" s="24">
        <v>45170</v>
      </c>
      <c r="E3880">
        <v>246.76</v>
      </c>
    </row>
    <row r="3881" spans="1:5" x14ac:dyDescent="0.35">
      <c r="A3881" s="6">
        <v>44845</v>
      </c>
      <c r="B3881" t="s">
        <v>44</v>
      </c>
      <c r="C3881" t="s">
        <v>61</v>
      </c>
      <c r="D3881" s="24">
        <v>45261</v>
      </c>
      <c r="E3881">
        <v>127.41</v>
      </c>
    </row>
    <row r="3882" spans="1:5" x14ac:dyDescent="0.35">
      <c r="A3882" s="6">
        <v>44846</v>
      </c>
      <c r="B3882" t="s">
        <v>44</v>
      </c>
      <c r="C3882" t="s">
        <v>61</v>
      </c>
      <c r="D3882" s="24">
        <v>44896</v>
      </c>
      <c r="E3882">
        <v>155</v>
      </c>
    </row>
    <row r="3883" spans="1:5" x14ac:dyDescent="0.35">
      <c r="A3883" s="6">
        <v>44846</v>
      </c>
      <c r="B3883" t="s">
        <v>44</v>
      </c>
      <c r="C3883" t="s">
        <v>61</v>
      </c>
      <c r="D3883" s="24">
        <v>44986</v>
      </c>
      <c r="E3883">
        <v>209.5</v>
      </c>
    </row>
    <row r="3884" spans="1:5" x14ac:dyDescent="0.35">
      <c r="A3884" s="6">
        <v>44846</v>
      </c>
      <c r="B3884" t="s">
        <v>44</v>
      </c>
      <c r="C3884" t="s">
        <v>61</v>
      </c>
      <c r="D3884" s="24">
        <v>45078</v>
      </c>
      <c r="E3884">
        <v>256.83</v>
      </c>
    </row>
    <row r="3885" spans="1:5" x14ac:dyDescent="0.35">
      <c r="A3885" s="6">
        <v>44846</v>
      </c>
      <c r="B3885" t="s">
        <v>44</v>
      </c>
      <c r="C3885" t="s">
        <v>61</v>
      </c>
      <c r="D3885" s="24">
        <v>45170</v>
      </c>
      <c r="E3885">
        <v>246.76</v>
      </c>
    </row>
    <row r="3886" spans="1:5" x14ac:dyDescent="0.35">
      <c r="A3886" s="6">
        <v>44846</v>
      </c>
      <c r="B3886" t="s">
        <v>44</v>
      </c>
      <c r="C3886" t="s">
        <v>61</v>
      </c>
      <c r="D3886" s="24">
        <v>45261</v>
      </c>
      <c r="E3886">
        <v>127.41</v>
      </c>
    </row>
    <row r="3887" spans="1:5" x14ac:dyDescent="0.35">
      <c r="A3887" s="6">
        <v>44847</v>
      </c>
      <c r="B3887" t="s">
        <v>44</v>
      </c>
      <c r="C3887" t="s">
        <v>61</v>
      </c>
      <c r="D3887" s="24">
        <v>44896</v>
      </c>
      <c r="E3887">
        <v>155</v>
      </c>
    </row>
    <row r="3888" spans="1:5" x14ac:dyDescent="0.35">
      <c r="A3888" s="6">
        <v>44847</v>
      </c>
      <c r="B3888" t="s">
        <v>44</v>
      </c>
      <c r="C3888" t="s">
        <v>61</v>
      </c>
      <c r="D3888" s="24">
        <v>44986</v>
      </c>
      <c r="E3888">
        <v>209.5</v>
      </c>
    </row>
    <row r="3889" spans="1:5" x14ac:dyDescent="0.35">
      <c r="A3889" s="6">
        <v>44847</v>
      </c>
      <c r="B3889" t="s">
        <v>44</v>
      </c>
      <c r="C3889" t="s">
        <v>61</v>
      </c>
      <c r="D3889" s="24">
        <v>45078</v>
      </c>
      <c r="E3889">
        <v>256.83</v>
      </c>
    </row>
    <row r="3890" spans="1:5" x14ac:dyDescent="0.35">
      <c r="A3890" s="6">
        <v>44847</v>
      </c>
      <c r="B3890" t="s">
        <v>44</v>
      </c>
      <c r="C3890" t="s">
        <v>61</v>
      </c>
      <c r="D3890" s="24">
        <v>45170</v>
      </c>
      <c r="E3890">
        <v>246.76</v>
      </c>
    </row>
    <row r="3891" spans="1:5" x14ac:dyDescent="0.35">
      <c r="A3891" s="6">
        <v>44847</v>
      </c>
      <c r="B3891" t="s">
        <v>44</v>
      </c>
      <c r="C3891" t="s">
        <v>61</v>
      </c>
      <c r="D3891" s="24">
        <v>45261</v>
      </c>
      <c r="E3891">
        <v>127.41</v>
      </c>
    </row>
    <row r="3892" spans="1:5" x14ac:dyDescent="0.35">
      <c r="A3892" s="6">
        <v>44848</v>
      </c>
      <c r="B3892" t="s">
        <v>44</v>
      </c>
      <c r="C3892" t="s">
        <v>61</v>
      </c>
      <c r="D3892" s="24">
        <v>44896</v>
      </c>
      <c r="E3892">
        <v>155</v>
      </c>
    </row>
    <row r="3893" spans="1:5" x14ac:dyDescent="0.35">
      <c r="A3893" s="6">
        <v>44848</v>
      </c>
      <c r="B3893" t="s">
        <v>44</v>
      </c>
      <c r="C3893" t="s">
        <v>61</v>
      </c>
      <c r="D3893" s="24">
        <v>44986</v>
      </c>
      <c r="E3893">
        <v>209.5</v>
      </c>
    </row>
    <row r="3894" spans="1:5" x14ac:dyDescent="0.35">
      <c r="A3894" s="6">
        <v>44848</v>
      </c>
      <c r="B3894" t="s">
        <v>44</v>
      </c>
      <c r="C3894" t="s">
        <v>61</v>
      </c>
      <c r="D3894" s="24">
        <v>45078</v>
      </c>
      <c r="E3894">
        <v>256.83</v>
      </c>
    </row>
    <row r="3895" spans="1:5" x14ac:dyDescent="0.35">
      <c r="A3895" s="6">
        <v>44848</v>
      </c>
      <c r="B3895" t="s">
        <v>44</v>
      </c>
      <c r="C3895" t="s">
        <v>61</v>
      </c>
      <c r="D3895" s="24">
        <v>45170</v>
      </c>
      <c r="E3895">
        <v>246.76</v>
      </c>
    </row>
    <row r="3896" spans="1:5" x14ac:dyDescent="0.35">
      <c r="A3896" s="6">
        <v>44848</v>
      </c>
      <c r="B3896" t="s">
        <v>44</v>
      </c>
      <c r="C3896" t="s">
        <v>61</v>
      </c>
      <c r="D3896" s="24">
        <v>45261</v>
      </c>
      <c r="E3896">
        <v>127.41</v>
      </c>
    </row>
    <row r="3897" spans="1:5" x14ac:dyDescent="0.35">
      <c r="A3897" s="6">
        <v>44851</v>
      </c>
      <c r="B3897" t="s">
        <v>44</v>
      </c>
      <c r="C3897" t="s">
        <v>61</v>
      </c>
      <c r="D3897" s="24">
        <v>44896</v>
      </c>
      <c r="E3897">
        <v>155</v>
      </c>
    </row>
    <row r="3898" spans="1:5" x14ac:dyDescent="0.35">
      <c r="A3898" s="6">
        <v>44851</v>
      </c>
      <c r="B3898" t="s">
        <v>44</v>
      </c>
      <c r="C3898" t="s">
        <v>61</v>
      </c>
      <c r="D3898" s="24">
        <v>44986</v>
      </c>
      <c r="E3898">
        <v>209.5</v>
      </c>
    </row>
    <row r="3899" spans="1:5" x14ac:dyDescent="0.35">
      <c r="A3899" s="6">
        <v>44851</v>
      </c>
      <c r="B3899" t="s">
        <v>44</v>
      </c>
      <c r="C3899" t="s">
        <v>61</v>
      </c>
      <c r="D3899" s="24">
        <v>45078</v>
      </c>
      <c r="E3899">
        <v>256.83</v>
      </c>
    </row>
    <row r="3900" spans="1:5" x14ac:dyDescent="0.35">
      <c r="A3900" s="6">
        <v>44851</v>
      </c>
      <c r="B3900" t="s">
        <v>44</v>
      </c>
      <c r="C3900" t="s">
        <v>61</v>
      </c>
      <c r="D3900" s="24">
        <v>45170</v>
      </c>
      <c r="E3900">
        <v>246.76</v>
      </c>
    </row>
    <row r="3901" spans="1:5" x14ac:dyDescent="0.35">
      <c r="A3901" s="6">
        <v>44851</v>
      </c>
      <c r="B3901" t="s">
        <v>44</v>
      </c>
      <c r="C3901" t="s">
        <v>61</v>
      </c>
      <c r="D3901" s="24">
        <v>45261</v>
      </c>
      <c r="E3901">
        <v>127.41</v>
      </c>
    </row>
    <row r="3902" spans="1:5" x14ac:dyDescent="0.35">
      <c r="A3902" s="6">
        <v>44852</v>
      </c>
      <c r="B3902" t="s">
        <v>44</v>
      </c>
      <c r="C3902" t="s">
        <v>61</v>
      </c>
      <c r="D3902" s="24">
        <v>44896</v>
      </c>
      <c r="E3902">
        <v>155</v>
      </c>
    </row>
    <row r="3903" spans="1:5" x14ac:dyDescent="0.35">
      <c r="A3903" s="6">
        <v>44852</v>
      </c>
      <c r="B3903" t="s">
        <v>44</v>
      </c>
      <c r="C3903" t="s">
        <v>61</v>
      </c>
      <c r="D3903" s="24">
        <v>44986</v>
      </c>
      <c r="E3903">
        <v>209.5</v>
      </c>
    </row>
    <row r="3904" spans="1:5" x14ac:dyDescent="0.35">
      <c r="A3904" s="6">
        <v>44852</v>
      </c>
      <c r="B3904" t="s">
        <v>44</v>
      </c>
      <c r="C3904" t="s">
        <v>61</v>
      </c>
      <c r="D3904" s="24">
        <v>45078</v>
      </c>
      <c r="E3904">
        <v>256.83</v>
      </c>
    </row>
    <row r="3905" spans="1:5" x14ac:dyDescent="0.35">
      <c r="A3905" s="6">
        <v>44852</v>
      </c>
      <c r="B3905" t="s">
        <v>44</v>
      </c>
      <c r="C3905" t="s">
        <v>61</v>
      </c>
      <c r="D3905" s="24">
        <v>45170</v>
      </c>
      <c r="E3905">
        <v>246.76</v>
      </c>
    </row>
    <row r="3906" spans="1:5" x14ac:dyDescent="0.35">
      <c r="A3906" s="6">
        <v>44852</v>
      </c>
      <c r="B3906" t="s">
        <v>44</v>
      </c>
      <c r="C3906" t="s">
        <v>61</v>
      </c>
      <c r="D3906" s="24">
        <v>45261</v>
      </c>
      <c r="E3906">
        <v>127.41</v>
      </c>
    </row>
    <row r="3907" spans="1:5" x14ac:dyDescent="0.35">
      <c r="A3907" s="6">
        <v>44853</v>
      </c>
      <c r="B3907" t="s">
        <v>44</v>
      </c>
      <c r="C3907" t="s">
        <v>61</v>
      </c>
      <c r="D3907" s="24">
        <v>44896</v>
      </c>
      <c r="E3907">
        <v>155</v>
      </c>
    </row>
    <row r="3908" spans="1:5" x14ac:dyDescent="0.35">
      <c r="A3908" s="6">
        <v>44853</v>
      </c>
      <c r="B3908" t="s">
        <v>44</v>
      </c>
      <c r="C3908" t="s">
        <v>61</v>
      </c>
      <c r="D3908" s="24">
        <v>44986</v>
      </c>
      <c r="E3908">
        <v>209.5</v>
      </c>
    </row>
    <row r="3909" spans="1:5" x14ac:dyDescent="0.35">
      <c r="A3909" s="6">
        <v>44853</v>
      </c>
      <c r="B3909" t="s">
        <v>44</v>
      </c>
      <c r="C3909" t="s">
        <v>61</v>
      </c>
      <c r="D3909" s="24">
        <v>45078</v>
      </c>
      <c r="E3909">
        <v>256.83</v>
      </c>
    </row>
    <row r="3910" spans="1:5" x14ac:dyDescent="0.35">
      <c r="A3910" s="6">
        <v>44853</v>
      </c>
      <c r="B3910" t="s">
        <v>44</v>
      </c>
      <c r="C3910" t="s">
        <v>61</v>
      </c>
      <c r="D3910" s="24">
        <v>45170</v>
      </c>
      <c r="E3910">
        <v>246.76</v>
      </c>
    </row>
    <row r="3911" spans="1:5" x14ac:dyDescent="0.35">
      <c r="A3911" s="6">
        <v>44853</v>
      </c>
      <c r="B3911" t="s">
        <v>44</v>
      </c>
      <c r="C3911" t="s">
        <v>61</v>
      </c>
      <c r="D3911" s="24">
        <v>45261</v>
      </c>
      <c r="E3911">
        <v>127.41</v>
      </c>
    </row>
    <row r="3912" spans="1:5" x14ac:dyDescent="0.35">
      <c r="A3912" s="6">
        <v>44854</v>
      </c>
      <c r="B3912" t="s">
        <v>44</v>
      </c>
      <c r="C3912" t="s">
        <v>61</v>
      </c>
      <c r="D3912" s="24">
        <v>44896</v>
      </c>
      <c r="E3912">
        <v>155</v>
      </c>
    </row>
    <row r="3913" spans="1:5" x14ac:dyDescent="0.35">
      <c r="A3913" s="6">
        <v>44854</v>
      </c>
      <c r="B3913" t="s">
        <v>44</v>
      </c>
      <c r="C3913" t="s">
        <v>61</v>
      </c>
      <c r="D3913" s="24">
        <v>44986</v>
      </c>
      <c r="E3913">
        <v>209</v>
      </c>
    </row>
    <row r="3914" spans="1:5" x14ac:dyDescent="0.35">
      <c r="A3914" s="6">
        <v>44854</v>
      </c>
      <c r="B3914" t="s">
        <v>44</v>
      </c>
      <c r="C3914" t="s">
        <v>61</v>
      </c>
      <c r="D3914" s="24">
        <v>45078</v>
      </c>
      <c r="E3914">
        <v>256.83</v>
      </c>
    </row>
    <row r="3915" spans="1:5" x14ac:dyDescent="0.35">
      <c r="A3915" s="6">
        <v>44854</v>
      </c>
      <c r="B3915" t="s">
        <v>44</v>
      </c>
      <c r="C3915" t="s">
        <v>61</v>
      </c>
      <c r="D3915" s="24">
        <v>45170</v>
      </c>
      <c r="E3915">
        <v>246.76</v>
      </c>
    </row>
    <row r="3916" spans="1:5" x14ac:dyDescent="0.35">
      <c r="A3916" s="6">
        <v>44854</v>
      </c>
      <c r="B3916" t="s">
        <v>44</v>
      </c>
      <c r="C3916" t="s">
        <v>61</v>
      </c>
      <c r="D3916" s="24">
        <v>45261</v>
      </c>
      <c r="E3916">
        <v>127.41</v>
      </c>
    </row>
    <row r="3917" spans="1:5" x14ac:dyDescent="0.35">
      <c r="A3917" s="6">
        <v>44855</v>
      </c>
      <c r="B3917" t="s">
        <v>44</v>
      </c>
      <c r="C3917" t="s">
        <v>61</v>
      </c>
      <c r="D3917" s="24">
        <v>44896</v>
      </c>
      <c r="E3917">
        <v>155</v>
      </c>
    </row>
    <row r="3918" spans="1:5" x14ac:dyDescent="0.35">
      <c r="A3918" s="6">
        <v>44855</v>
      </c>
      <c r="B3918" t="s">
        <v>44</v>
      </c>
      <c r="C3918" t="s">
        <v>61</v>
      </c>
      <c r="D3918" s="24">
        <v>44986</v>
      </c>
      <c r="E3918">
        <v>209</v>
      </c>
    </row>
    <row r="3919" spans="1:5" x14ac:dyDescent="0.35">
      <c r="A3919" s="6">
        <v>44855</v>
      </c>
      <c r="B3919" t="s">
        <v>44</v>
      </c>
      <c r="C3919" t="s">
        <v>61</v>
      </c>
      <c r="D3919" s="24">
        <v>45078</v>
      </c>
      <c r="E3919">
        <v>256.83</v>
      </c>
    </row>
    <row r="3920" spans="1:5" x14ac:dyDescent="0.35">
      <c r="A3920" s="6">
        <v>44855</v>
      </c>
      <c r="B3920" t="s">
        <v>44</v>
      </c>
      <c r="C3920" t="s">
        <v>61</v>
      </c>
      <c r="D3920" s="24">
        <v>45170</v>
      </c>
      <c r="E3920">
        <v>246.76</v>
      </c>
    </row>
    <row r="3921" spans="1:5" x14ac:dyDescent="0.35">
      <c r="A3921" s="6">
        <v>44855</v>
      </c>
      <c r="B3921" t="s">
        <v>44</v>
      </c>
      <c r="C3921" t="s">
        <v>61</v>
      </c>
      <c r="D3921" s="24">
        <v>45261</v>
      </c>
      <c r="E3921">
        <v>127.41</v>
      </c>
    </row>
    <row r="3922" spans="1:5" x14ac:dyDescent="0.35">
      <c r="A3922" s="6">
        <v>44858</v>
      </c>
      <c r="B3922" t="s">
        <v>44</v>
      </c>
      <c r="C3922" t="s">
        <v>61</v>
      </c>
      <c r="D3922" s="24">
        <v>44896</v>
      </c>
      <c r="E3922">
        <v>155</v>
      </c>
    </row>
    <row r="3923" spans="1:5" x14ac:dyDescent="0.35">
      <c r="A3923" s="6">
        <v>44858</v>
      </c>
      <c r="B3923" t="s">
        <v>44</v>
      </c>
      <c r="C3923" t="s">
        <v>61</v>
      </c>
      <c r="D3923" s="24">
        <v>44986</v>
      </c>
      <c r="E3923">
        <v>209</v>
      </c>
    </row>
    <row r="3924" spans="1:5" x14ac:dyDescent="0.35">
      <c r="A3924" s="6">
        <v>44858</v>
      </c>
      <c r="B3924" t="s">
        <v>44</v>
      </c>
      <c r="C3924" t="s">
        <v>61</v>
      </c>
      <c r="D3924" s="24">
        <v>45078</v>
      </c>
      <c r="E3924">
        <v>256.83</v>
      </c>
    </row>
    <row r="3925" spans="1:5" x14ac:dyDescent="0.35">
      <c r="A3925" s="6">
        <v>44858</v>
      </c>
      <c r="B3925" t="s">
        <v>44</v>
      </c>
      <c r="C3925" t="s">
        <v>61</v>
      </c>
      <c r="D3925" s="24">
        <v>45170</v>
      </c>
      <c r="E3925">
        <v>246.76</v>
      </c>
    </row>
    <row r="3926" spans="1:5" x14ac:dyDescent="0.35">
      <c r="A3926" s="6">
        <v>44858</v>
      </c>
      <c r="B3926" t="s">
        <v>44</v>
      </c>
      <c r="C3926" t="s">
        <v>61</v>
      </c>
      <c r="D3926" s="24">
        <v>45261</v>
      </c>
      <c r="E3926">
        <v>127.41</v>
      </c>
    </row>
    <row r="3927" spans="1:5" x14ac:dyDescent="0.35">
      <c r="A3927" s="6">
        <v>44859</v>
      </c>
      <c r="B3927" t="s">
        <v>44</v>
      </c>
      <c r="C3927" t="s">
        <v>61</v>
      </c>
      <c r="D3927" s="24">
        <v>44896</v>
      </c>
      <c r="E3927">
        <v>155</v>
      </c>
    </row>
    <row r="3928" spans="1:5" x14ac:dyDescent="0.35">
      <c r="A3928" s="6">
        <v>44859</v>
      </c>
      <c r="B3928" t="s">
        <v>44</v>
      </c>
      <c r="C3928" t="s">
        <v>61</v>
      </c>
      <c r="D3928" s="24">
        <v>44986</v>
      </c>
      <c r="E3928">
        <v>209</v>
      </c>
    </row>
    <row r="3929" spans="1:5" x14ac:dyDescent="0.35">
      <c r="A3929" s="6">
        <v>44859</v>
      </c>
      <c r="B3929" t="s">
        <v>44</v>
      </c>
      <c r="C3929" t="s">
        <v>61</v>
      </c>
      <c r="D3929" s="24">
        <v>45078</v>
      </c>
      <c r="E3929">
        <v>256.83</v>
      </c>
    </row>
    <row r="3930" spans="1:5" x14ac:dyDescent="0.35">
      <c r="A3930" s="6">
        <v>44859</v>
      </c>
      <c r="B3930" t="s">
        <v>44</v>
      </c>
      <c r="C3930" t="s">
        <v>61</v>
      </c>
      <c r="D3930" s="24">
        <v>45170</v>
      </c>
      <c r="E3930">
        <v>259.33999999999997</v>
      </c>
    </row>
    <row r="3931" spans="1:5" x14ac:dyDescent="0.35">
      <c r="A3931" s="6">
        <v>44859</v>
      </c>
      <c r="B3931" t="s">
        <v>44</v>
      </c>
      <c r="C3931" t="s">
        <v>61</v>
      </c>
      <c r="D3931" s="24">
        <v>45261</v>
      </c>
      <c r="E3931">
        <v>133.91</v>
      </c>
    </row>
    <row r="3932" spans="1:5" x14ac:dyDescent="0.35">
      <c r="A3932" s="6">
        <v>44860</v>
      </c>
      <c r="B3932" t="s">
        <v>44</v>
      </c>
      <c r="C3932" t="s">
        <v>61</v>
      </c>
      <c r="D3932" s="24">
        <v>44896</v>
      </c>
      <c r="E3932">
        <v>155</v>
      </c>
    </row>
    <row r="3933" spans="1:5" x14ac:dyDescent="0.35">
      <c r="A3933" s="6">
        <v>44860</v>
      </c>
      <c r="B3933" t="s">
        <v>44</v>
      </c>
      <c r="C3933" t="s">
        <v>61</v>
      </c>
      <c r="D3933" s="24">
        <v>44986</v>
      </c>
      <c r="E3933">
        <v>209</v>
      </c>
    </row>
    <row r="3934" spans="1:5" x14ac:dyDescent="0.35">
      <c r="A3934" s="6">
        <v>44860</v>
      </c>
      <c r="B3934" t="s">
        <v>44</v>
      </c>
      <c r="C3934" t="s">
        <v>61</v>
      </c>
      <c r="D3934" s="24">
        <v>45078</v>
      </c>
      <c r="E3934">
        <v>256.83</v>
      </c>
    </row>
    <row r="3935" spans="1:5" x14ac:dyDescent="0.35">
      <c r="A3935" s="6">
        <v>44860</v>
      </c>
      <c r="B3935" t="s">
        <v>44</v>
      </c>
      <c r="C3935" t="s">
        <v>61</v>
      </c>
      <c r="D3935" s="24">
        <v>45170</v>
      </c>
      <c r="E3935">
        <v>259.33999999999997</v>
      </c>
    </row>
    <row r="3936" spans="1:5" x14ac:dyDescent="0.35">
      <c r="A3936" s="6">
        <v>44860</v>
      </c>
      <c r="B3936" t="s">
        <v>44</v>
      </c>
      <c r="C3936" t="s">
        <v>61</v>
      </c>
      <c r="D3936" s="24">
        <v>45261</v>
      </c>
      <c r="E3936">
        <v>133.91</v>
      </c>
    </row>
    <row r="3937" spans="1:5" x14ac:dyDescent="0.35">
      <c r="A3937" s="6">
        <v>44861</v>
      </c>
      <c r="B3937" t="s">
        <v>44</v>
      </c>
      <c r="C3937" t="s">
        <v>61</v>
      </c>
      <c r="D3937" s="24">
        <v>44896</v>
      </c>
      <c r="E3937">
        <v>155</v>
      </c>
    </row>
    <row r="3938" spans="1:5" x14ac:dyDescent="0.35">
      <c r="A3938" s="6">
        <v>44861</v>
      </c>
      <c r="B3938" t="s">
        <v>44</v>
      </c>
      <c r="C3938" t="s">
        <v>61</v>
      </c>
      <c r="D3938" s="24">
        <v>44986</v>
      </c>
      <c r="E3938">
        <v>209</v>
      </c>
    </row>
    <row r="3939" spans="1:5" x14ac:dyDescent="0.35">
      <c r="A3939" s="6">
        <v>44861</v>
      </c>
      <c r="B3939" t="s">
        <v>44</v>
      </c>
      <c r="C3939" t="s">
        <v>61</v>
      </c>
      <c r="D3939" s="24">
        <v>45078</v>
      </c>
      <c r="E3939">
        <v>256.83</v>
      </c>
    </row>
    <row r="3940" spans="1:5" x14ac:dyDescent="0.35">
      <c r="A3940" s="6">
        <v>44861</v>
      </c>
      <c r="B3940" t="s">
        <v>44</v>
      </c>
      <c r="C3940" t="s">
        <v>61</v>
      </c>
      <c r="D3940" s="24">
        <v>45170</v>
      </c>
      <c r="E3940">
        <v>259.33999999999997</v>
      </c>
    </row>
    <row r="3941" spans="1:5" x14ac:dyDescent="0.35">
      <c r="A3941" s="6">
        <v>44861</v>
      </c>
      <c r="B3941" t="s">
        <v>44</v>
      </c>
      <c r="C3941" t="s">
        <v>61</v>
      </c>
      <c r="D3941" s="24">
        <v>45261</v>
      </c>
      <c r="E3941">
        <v>133.91</v>
      </c>
    </row>
    <row r="3942" spans="1:5" x14ac:dyDescent="0.35">
      <c r="A3942" s="6">
        <v>44862</v>
      </c>
      <c r="B3942" t="s">
        <v>44</v>
      </c>
      <c r="C3942" t="s">
        <v>61</v>
      </c>
      <c r="D3942" s="24">
        <v>44896</v>
      </c>
      <c r="E3942">
        <v>150</v>
      </c>
    </row>
    <row r="3943" spans="1:5" x14ac:dyDescent="0.35">
      <c r="A3943" s="6">
        <v>44862</v>
      </c>
      <c r="B3943" t="s">
        <v>44</v>
      </c>
      <c r="C3943" t="s">
        <v>61</v>
      </c>
      <c r="D3943" s="24">
        <v>44986</v>
      </c>
      <c r="E3943">
        <v>199</v>
      </c>
    </row>
    <row r="3944" spans="1:5" x14ac:dyDescent="0.35">
      <c r="A3944" s="6">
        <v>44862</v>
      </c>
      <c r="B3944" t="s">
        <v>44</v>
      </c>
      <c r="C3944" t="s">
        <v>61</v>
      </c>
      <c r="D3944" s="24">
        <v>45078</v>
      </c>
      <c r="E3944">
        <v>256.83</v>
      </c>
    </row>
    <row r="3945" spans="1:5" x14ac:dyDescent="0.35">
      <c r="A3945" s="6">
        <v>44862</v>
      </c>
      <c r="B3945" t="s">
        <v>44</v>
      </c>
      <c r="C3945" t="s">
        <v>61</v>
      </c>
      <c r="D3945" s="24">
        <v>45170</v>
      </c>
      <c r="E3945">
        <v>259.33999999999997</v>
      </c>
    </row>
    <row r="3946" spans="1:5" x14ac:dyDescent="0.35">
      <c r="A3946" s="6">
        <v>44862</v>
      </c>
      <c r="B3946" t="s">
        <v>44</v>
      </c>
      <c r="C3946" t="s">
        <v>61</v>
      </c>
      <c r="D3946" s="24">
        <v>45261</v>
      </c>
      <c r="E3946">
        <v>133.91</v>
      </c>
    </row>
    <row r="3947" spans="1:5" x14ac:dyDescent="0.35">
      <c r="A3947" s="6">
        <v>44865</v>
      </c>
      <c r="B3947" t="s">
        <v>44</v>
      </c>
      <c r="C3947" t="s">
        <v>61</v>
      </c>
      <c r="D3947" s="24">
        <v>44896</v>
      </c>
      <c r="E3947">
        <v>150</v>
      </c>
    </row>
    <row r="3948" spans="1:5" x14ac:dyDescent="0.35">
      <c r="A3948" s="6">
        <v>44865</v>
      </c>
      <c r="B3948" t="s">
        <v>44</v>
      </c>
      <c r="C3948" t="s">
        <v>61</v>
      </c>
      <c r="D3948" s="24">
        <v>44986</v>
      </c>
      <c r="E3948">
        <v>189</v>
      </c>
    </row>
    <row r="3949" spans="1:5" x14ac:dyDescent="0.35">
      <c r="A3949" s="6">
        <v>44865</v>
      </c>
      <c r="B3949" t="s">
        <v>44</v>
      </c>
      <c r="C3949" t="s">
        <v>61</v>
      </c>
      <c r="D3949" s="24">
        <v>45078</v>
      </c>
      <c r="E3949">
        <v>256.83</v>
      </c>
    </row>
    <row r="3950" spans="1:5" x14ac:dyDescent="0.35">
      <c r="A3950" s="6">
        <v>44865</v>
      </c>
      <c r="B3950" t="s">
        <v>44</v>
      </c>
      <c r="C3950" t="s">
        <v>61</v>
      </c>
      <c r="D3950" s="24">
        <v>45170</v>
      </c>
      <c r="E3950">
        <v>259.33999999999997</v>
      </c>
    </row>
    <row r="3951" spans="1:5" x14ac:dyDescent="0.35">
      <c r="A3951" s="6">
        <v>44865</v>
      </c>
      <c r="B3951" t="s">
        <v>44</v>
      </c>
      <c r="C3951" t="s">
        <v>61</v>
      </c>
      <c r="D3951" s="24">
        <v>45261</v>
      </c>
      <c r="E3951">
        <v>133.91</v>
      </c>
    </row>
    <row r="3952" spans="1:5" x14ac:dyDescent="0.35">
      <c r="A3952" s="6">
        <v>44866</v>
      </c>
      <c r="B3952" t="s">
        <v>44</v>
      </c>
      <c r="C3952" t="s">
        <v>61</v>
      </c>
      <c r="D3952" s="24">
        <v>44896</v>
      </c>
      <c r="E3952">
        <v>150</v>
      </c>
    </row>
    <row r="3953" spans="1:5" x14ac:dyDescent="0.35">
      <c r="A3953" s="6">
        <v>44866</v>
      </c>
      <c r="B3953" t="s">
        <v>44</v>
      </c>
      <c r="C3953" t="s">
        <v>61</v>
      </c>
      <c r="D3953" s="24">
        <v>44986</v>
      </c>
      <c r="E3953">
        <v>189</v>
      </c>
    </row>
    <row r="3954" spans="1:5" x14ac:dyDescent="0.35">
      <c r="A3954" s="6">
        <v>44866</v>
      </c>
      <c r="B3954" t="s">
        <v>44</v>
      </c>
      <c r="C3954" t="s">
        <v>61</v>
      </c>
      <c r="D3954" s="24">
        <v>45078</v>
      </c>
      <c r="E3954">
        <v>256.83</v>
      </c>
    </row>
    <row r="3955" spans="1:5" x14ac:dyDescent="0.35">
      <c r="A3955" s="6">
        <v>44866</v>
      </c>
      <c r="B3955" t="s">
        <v>44</v>
      </c>
      <c r="C3955" t="s">
        <v>61</v>
      </c>
      <c r="D3955" s="24">
        <v>45170</v>
      </c>
      <c r="E3955">
        <v>259.33999999999997</v>
      </c>
    </row>
    <row r="3956" spans="1:5" x14ac:dyDescent="0.35">
      <c r="A3956" s="6">
        <v>44866</v>
      </c>
      <c r="B3956" t="s">
        <v>44</v>
      </c>
      <c r="C3956" t="s">
        <v>61</v>
      </c>
      <c r="D3956" s="24">
        <v>45261</v>
      </c>
      <c r="E3956">
        <v>133.91</v>
      </c>
    </row>
    <row r="3957" spans="1:5" x14ac:dyDescent="0.35">
      <c r="A3957" s="6">
        <v>44867</v>
      </c>
      <c r="B3957" t="s">
        <v>44</v>
      </c>
      <c r="C3957" t="s">
        <v>61</v>
      </c>
      <c r="D3957" s="24">
        <v>44896</v>
      </c>
      <c r="E3957">
        <v>150</v>
      </c>
    </row>
    <row r="3958" spans="1:5" x14ac:dyDescent="0.35">
      <c r="A3958" s="6">
        <v>44867</v>
      </c>
      <c r="B3958" t="s">
        <v>44</v>
      </c>
      <c r="C3958" t="s">
        <v>61</v>
      </c>
      <c r="D3958" s="24">
        <v>44986</v>
      </c>
      <c r="E3958">
        <v>189</v>
      </c>
    </row>
    <row r="3959" spans="1:5" x14ac:dyDescent="0.35">
      <c r="A3959" s="6">
        <v>44867</v>
      </c>
      <c r="B3959" t="s">
        <v>44</v>
      </c>
      <c r="C3959" t="s">
        <v>61</v>
      </c>
      <c r="D3959" s="24">
        <v>45078</v>
      </c>
      <c r="E3959">
        <v>256.83</v>
      </c>
    </row>
    <row r="3960" spans="1:5" x14ac:dyDescent="0.35">
      <c r="A3960" s="6">
        <v>44867</v>
      </c>
      <c r="B3960" t="s">
        <v>44</v>
      </c>
      <c r="C3960" t="s">
        <v>61</v>
      </c>
      <c r="D3960" s="24">
        <v>45170</v>
      </c>
      <c r="E3960">
        <v>259.33999999999997</v>
      </c>
    </row>
    <row r="3961" spans="1:5" x14ac:dyDescent="0.35">
      <c r="A3961" s="6">
        <v>44867</v>
      </c>
      <c r="B3961" t="s">
        <v>44</v>
      </c>
      <c r="C3961" t="s">
        <v>61</v>
      </c>
      <c r="D3961" s="24">
        <v>45261</v>
      </c>
      <c r="E3961">
        <v>133.91</v>
      </c>
    </row>
    <row r="3962" spans="1:5" x14ac:dyDescent="0.35">
      <c r="A3962" s="6">
        <v>44868</v>
      </c>
      <c r="B3962" t="s">
        <v>44</v>
      </c>
      <c r="C3962" t="s">
        <v>61</v>
      </c>
      <c r="D3962" s="24">
        <v>44896</v>
      </c>
      <c r="E3962">
        <v>132</v>
      </c>
    </row>
    <row r="3963" spans="1:5" x14ac:dyDescent="0.35">
      <c r="A3963" s="6">
        <v>44868</v>
      </c>
      <c r="B3963" t="s">
        <v>44</v>
      </c>
      <c r="C3963" t="s">
        <v>61</v>
      </c>
      <c r="D3963" s="24">
        <v>44986</v>
      </c>
      <c r="E3963">
        <v>189</v>
      </c>
    </row>
    <row r="3964" spans="1:5" x14ac:dyDescent="0.35">
      <c r="A3964" s="6">
        <v>44868</v>
      </c>
      <c r="B3964" t="s">
        <v>44</v>
      </c>
      <c r="C3964" t="s">
        <v>61</v>
      </c>
      <c r="D3964" s="24">
        <v>45078</v>
      </c>
      <c r="E3964">
        <v>256.83</v>
      </c>
    </row>
    <row r="3965" spans="1:5" x14ac:dyDescent="0.35">
      <c r="A3965" s="6">
        <v>44868</v>
      </c>
      <c r="B3965" t="s">
        <v>44</v>
      </c>
      <c r="C3965" t="s">
        <v>61</v>
      </c>
      <c r="D3965" s="24">
        <v>45170</v>
      </c>
      <c r="E3965">
        <v>259.33999999999997</v>
      </c>
    </row>
    <row r="3966" spans="1:5" x14ac:dyDescent="0.35">
      <c r="A3966" s="6">
        <v>44868</v>
      </c>
      <c r="B3966" t="s">
        <v>44</v>
      </c>
      <c r="C3966" t="s">
        <v>61</v>
      </c>
      <c r="D3966" s="24">
        <v>45261</v>
      </c>
      <c r="E3966">
        <v>133.91</v>
      </c>
    </row>
    <row r="3967" spans="1:5" x14ac:dyDescent="0.35">
      <c r="A3967" s="6">
        <v>44869</v>
      </c>
      <c r="B3967" t="s">
        <v>44</v>
      </c>
      <c r="C3967" t="s">
        <v>61</v>
      </c>
      <c r="D3967" s="24">
        <v>44896</v>
      </c>
      <c r="E3967">
        <v>132</v>
      </c>
    </row>
    <row r="3968" spans="1:5" x14ac:dyDescent="0.35">
      <c r="A3968" s="6">
        <v>44869</v>
      </c>
      <c r="B3968" t="s">
        <v>44</v>
      </c>
      <c r="C3968" t="s">
        <v>61</v>
      </c>
      <c r="D3968" s="24">
        <v>44986</v>
      </c>
      <c r="E3968">
        <v>189</v>
      </c>
    </row>
    <row r="3969" spans="1:5" x14ac:dyDescent="0.35">
      <c r="A3969" s="6">
        <v>44869</v>
      </c>
      <c r="B3969" t="s">
        <v>44</v>
      </c>
      <c r="C3969" t="s">
        <v>61</v>
      </c>
      <c r="D3969" s="24">
        <v>45078</v>
      </c>
      <c r="E3969">
        <v>256.83</v>
      </c>
    </row>
    <row r="3970" spans="1:5" x14ac:dyDescent="0.35">
      <c r="A3970" s="6">
        <v>44869</v>
      </c>
      <c r="B3970" t="s">
        <v>44</v>
      </c>
      <c r="C3970" t="s">
        <v>61</v>
      </c>
      <c r="D3970" s="24">
        <v>45170</v>
      </c>
      <c r="E3970">
        <v>259.33999999999997</v>
      </c>
    </row>
    <row r="3971" spans="1:5" x14ac:dyDescent="0.35">
      <c r="A3971" s="6">
        <v>44869</v>
      </c>
      <c r="B3971" t="s">
        <v>44</v>
      </c>
      <c r="C3971" t="s">
        <v>61</v>
      </c>
      <c r="D3971" s="24">
        <v>45261</v>
      </c>
      <c r="E3971">
        <v>133.91</v>
      </c>
    </row>
    <row r="3972" spans="1:5" x14ac:dyDescent="0.35">
      <c r="A3972" s="6">
        <v>44872</v>
      </c>
      <c r="B3972" t="s">
        <v>44</v>
      </c>
      <c r="C3972" t="s">
        <v>61</v>
      </c>
      <c r="D3972" s="24">
        <v>44896</v>
      </c>
      <c r="E3972">
        <v>132</v>
      </c>
    </row>
    <row r="3973" spans="1:5" x14ac:dyDescent="0.35">
      <c r="A3973" s="6">
        <v>44872</v>
      </c>
      <c r="B3973" t="s">
        <v>44</v>
      </c>
      <c r="C3973" t="s">
        <v>61</v>
      </c>
      <c r="D3973" s="24">
        <v>44986</v>
      </c>
      <c r="E3973">
        <v>189</v>
      </c>
    </row>
    <row r="3974" spans="1:5" x14ac:dyDescent="0.35">
      <c r="A3974" s="6">
        <v>44872</v>
      </c>
      <c r="B3974" t="s">
        <v>44</v>
      </c>
      <c r="C3974" t="s">
        <v>61</v>
      </c>
      <c r="D3974" s="24">
        <v>45078</v>
      </c>
      <c r="E3974">
        <v>256.83</v>
      </c>
    </row>
    <row r="3975" spans="1:5" x14ac:dyDescent="0.35">
      <c r="A3975" s="6">
        <v>44872</v>
      </c>
      <c r="B3975" t="s">
        <v>44</v>
      </c>
      <c r="C3975" t="s">
        <v>61</v>
      </c>
      <c r="D3975" s="24">
        <v>45170</v>
      </c>
      <c r="E3975">
        <v>259.33999999999997</v>
      </c>
    </row>
    <row r="3976" spans="1:5" x14ac:dyDescent="0.35">
      <c r="A3976" s="6">
        <v>44872</v>
      </c>
      <c r="B3976" t="s">
        <v>44</v>
      </c>
      <c r="C3976" t="s">
        <v>61</v>
      </c>
      <c r="D3976" s="24">
        <v>45261</v>
      </c>
      <c r="E3976">
        <v>133.91</v>
      </c>
    </row>
    <row r="3977" spans="1:5" x14ac:dyDescent="0.35">
      <c r="A3977" s="6">
        <v>44873</v>
      </c>
      <c r="B3977" t="s">
        <v>44</v>
      </c>
      <c r="C3977" t="s">
        <v>61</v>
      </c>
      <c r="D3977" s="24">
        <v>44896</v>
      </c>
      <c r="E3977">
        <v>132</v>
      </c>
    </row>
    <row r="3978" spans="1:5" x14ac:dyDescent="0.35">
      <c r="A3978" s="6">
        <v>44873</v>
      </c>
      <c r="B3978" t="s">
        <v>44</v>
      </c>
      <c r="C3978" t="s">
        <v>61</v>
      </c>
      <c r="D3978" s="24">
        <v>44986</v>
      </c>
      <c r="E3978">
        <v>189</v>
      </c>
    </row>
    <row r="3979" spans="1:5" x14ac:dyDescent="0.35">
      <c r="A3979" s="6">
        <v>44873</v>
      </c>
      <c r="B3979" t="s">
        <v>44</v>
      </c>
      <c r="C3979" t="s">
        <v>61</v>
      </c>
      <c r="D3979" s="24">
        <v>45078</v>
      </c>
      <c r="E3979">
        <v>256.83</v>
      </c>
    </row>
    <row r="3980" spans="1:5" x14ac:dyDescent="0.35">
      <c r="A3980" s="6">
        <v>44873</v>
      </c>
      <c r="B3980" t="s">
        <v>44</v>
      </c>
      <c r="C3980" t="s">
        <v>61</v>
      </c>
      <c r="D3980" s="24">
        <v>45170</v>
      </c>
      <c r="E3980">
        <v>259.33999999999997</v>
      </c>
    </row>
    <row r="3981" spans="1:5" x14ac:dyDescent="0.35">
      <c r="A3981" s="6">
        <v>44873</v>
      </c>
      <c r="B3981" t="s">
        <v>44</v>
      </c>
      <c r="C3981" t="s">
        <v>61</v>
      </c>
      <c r="D3981" s="24">
        <v>45261</v>
      </c>
      <c r="E3981">
        <v>133.91</v>
      </c>
    </row>
    <row r="3982" spans="1:5" x14ac:dyDescent="0.35">
      <c r="A3982" s="6">
        <v>44874</v>
      </c>
      <c r="B3982" t="s">
        <v>44</v>
      </c>
      <c r="C3982" t="s">
        <v>61</v>
      </c>
      <c r="D3982" s="24">
        <v>44896</v>
      </c>
      <c r="E3982">
        <v>132</v>
      </c>
    </row>
    <row r="3983" spans="1:5" x14ac:dyDescent="0.35">
      <c r="A3983" s="6">
        <v>44874</v>
      </c>
      <c r="B3983" t="s">
        <v>44</v>
      </c>
      <c r="C3983" t="s">
        <v>61</v>
      </c>
      <c r="D3983" s="24">
        <v>44986</v>
      </c>
      <c r="E3983">
        <v>189</v>
      </c>
    </row>
    <row r="3984" spans="1:5" x14ac:dyDescent="0.35">
      <c r="A3984" s="6">
        <v>44874</v>
      </c>
      <c r="B3984" t="s">
        <v>44</v>
      </c>
      <c r="C3984" t="s">
        <v>61</v>
      </c>
      <c r="D3984" s="24">
        <v>45078</v>
      </c>
      <c r="E3984">
        <v>256.83</v>
      </c>
    </row>
    <row r="3985" spans="1:5" x14ac:dyDescent="0.35">
      <c r="A3985" s="6">
        <v>44874</v>
      </c>
      <c r="B3985" t="s">
        <v>44</v>
      </c>
      <c r="C3985" t="s">
        <v>61</v>
      </c>
      <c r="D3985" s="24">
        <v>45170</v>
      </c>
      <c r="E3985">
        <v>259.33999999999997</v>
      </c>
    </row>
    <row r="3986" spans="1:5" x14ac:dyDescent="0.35">
      <c r="A3986" s="6">
        <v>44874</v>
      </c>
      <c r="B3986" t="s">
        <v>44</v>
      </c>
      <c r="C3986" t="s">
        <v>61</v>
      </c>
      <c r="D3986" s="24">
        <v>45261</v>
      </c>
      <c r="E3986">
        <v>133.91</v>
      </c>
    </row>
    <row r="3987" spans="1:5" x14ac:dyDescent="0.35">
      <c r="A3987" s="6">
        <v>44875</v>
      </c>
      <c r="B3987" t="s">
        <v>44</v>
      </c>
      <c r="C3987" t="s">
        <v>61</v>
      </c>
      <c r="D3987" s="24">
        <v>44896</v>
      </c>
      <c r="E3987">
        <v>132</v>
      </c>
    </row>
    <row r="3988" spans="1:5" x14ac:dyDescent="0.35">
      <c r="A3988" s="6">
        <v>44875</v>
      </c>
      <c r="B3988" t="s">
        <v>44</v>
      </c>
      <c r="C3988" t="s">
        <v>61</v>
      </c>
      <c r="D3988" s="24">
        <v>44986</v>
      </c>
      <c r="E3988">
        <v>188.32</v>
      </c>
    </row>
    <row r="3989" spans="1:5" x14ac:dyDescent="0.35">
      <c r="A3989" s="6">
        <v>44875</v>
      </c>
      <c r="B3989" t="s">
        <v>44</v>
      </c>
      <c r="C3989" t="s">
        <v>61</v>
      </c>
      <c r="D3989" s="24">
        <v>45078</v>
      </c>
      <c r="E3989">
        <v>255.91</v>
      </c>
    </row>
    <row r="3990" spans="1:5" x14ac:dyDescent="0.35">
      <c r="A3990" s="6">
        <v>44875</v>
      </c>
      <c r="B3990" t="s">
        <v>44</v>
      </c>
      <c r="C3990" t="s">
        <v>61</v>
      </c>
      <c r="D3990" s="24">
        <v>45170</v>
      </c>
      <c r="E3990">
        <v>258.41000000000003</v>
      </c>
    </row>
    <row r="3991" spans="1:5" x14ac:dyDescent="0.35">
      <c r="A3991" s="6">
        <v>44875</v>
      </c>
      <c r="B3991" t="s">
        <v>44</v>
      </c>
      <c r="C3991" t="s">
        <v>61</v>
      </c>
      <c r="D3991" s="24">
        <v>45261</v>
      </c>
      <c r="E3991">
        <v>133.43</v>
      </c>
    </row>
    <row r="3992" spans="1:5" x14ac:dyDescent="0.35">
      <c r="A3992" s="6">
        <v>44876</v>
      </c>
      <c r="B3992" t="s">
        <v>44</v>
      </c>
      <c r="C3992" t="s">
        <v>61</v>
      </c>
      <c r="D3992" s="24">
        <v>44896</v>
      </c>
      <c r="E3992">
        <v>132</v>
      </c>
    </row>
    <row r="3993" spans="1:5" x14ac:dyDescent="0.35">
      <c r="A3993" s="6">
        <v>44876</v>
      </c>
      <c r="B3993" t="s">
        <v>44</v>
      </c>
      <c r="C3993" t="s">
        <v>61</v>
      </c>
      <c r="D3993" s="24">
        <v>44986</v>
      </c>
      <c r="E3993">
        <v>188.32</v>
      </c>
    </row>
    <row r="3994" spans="1:5" x14ac:dyDescent="0.35">
      <c r="A3994" s="6">
        <v>44876</v>
      </c>
      <c r="B3994" t="s">
        <v>44</v>
      </c>
      <c r="C3994" t="s">
        <v>61</v>
      </c>
      <c r="D3994" s="24">
        <v>45078</v>
      </c>
      <c r="E3994">
        <v>255.91</v>
      </c>
    </row>
    <row r="3995" spans="1:5" x14ac:dyDescent="0.35">
      <c r="A3995" s="6">
        <v>44876</v>
      </c>
      <c r="B3995" t="s">
        <v>44</v>
      </c>
      <c r="C3995" t="s">
        <v>61</v>
      </c>
      <c r="D3995" s="24">
        <v>45170</v>
      </c>
      <c r="E3995">
        <v>258.41000000000003</v>
      </c>
    </row>
    <row r="3996" spans="1:5" x14ac:dyDescent="0.35">
      <c r="A3996" s="6">
        <v>44876</v>
      </c>
      <c r="B3996" t="s">
        <v>44</v>
      </c>
      <c r="C3996" t="s">
        <v>61</v>
      </c>
      <c r="D3996" s="24">
        <v>45261</v>
      </c>
      <c r="E3996">
        <v>133.43</v>
      </c>
    </row>
    <row r="3997" spans="1:5" x14ac:dyDescent="0.35">
      <c r="A3997" s="6">
        <v>44879</v>
      </c>
      <c r="B3997" t="s">
        <v>44</v>
      </c>
      <c r="C3997" t="s">
        <v>61</v>
      </c>
      <c r="D3997" s="24">
        <v>44896</v>
      </c>
      <c r="E3997">
        <v>132</v>
      </c>
    </row>
    <row r="3998" spans="1:5" x14ac:dyDescent="0.35">
      <c r="A3998" s="6">
        <v>44879</v>
      </c>
      <c r="B3998" t="s">
        <v>44</v>
      </c>
      <c r="C3998" t="s">
        <v>61</v>
      </c>
      <c r="D3998" s="24">
        <v>44986</v>
      </c>
      <c r="E3998">
        <v>188.32</v>
      </c>
    </row>
    <row r="3999" spans="1:5" x14ac:dyDescent="0.35">
      <c r="A3999" s="6">
        <v>44879</v>
      </c>
      <c r="B3999" t="s">
        <v>44</v>
      </c>
      <c r="C3999" t="s">
        <v>61</v>
      </c>
      <c r="D3999" s="24">
        <v>45078</v>
      </c>
      <c r="E3999">
        <v>255.91</v>
      </c>
    </row>
    <row r="4000" spans="1:5" x14ac:dyDescent="0.35">
      <c r="A4000" s="6">
        <v>44879</v>
      </c>
      <c r="B4000" t="s">
        <v>44</v>
      </c>
      <c r="C4000" t="s">
        <v>61</v>
      </c>
      <c r="D4000" s="24">
        <v>45170</v>
      </c>
      <c r="E4000">
        <v>258.41000000000003</v>
      </c>
    </row>
    <row r="4001" spans="1:5" x14ac:dyDescent="0.35">
      <c r="A4001" s="6">
        <v>44879</v>
      </c>
      <c r="B4001" t="s">
        <v>44</v>
      </c>
      <c r="C4001" t="s">
        <v>61</v>
      </c>
      <c r="D4001" s="24">
        <v>45261</v>
      </c>
      <c r="E4001">
        <v>133.43</v>
      </c>
    </row>
    <row r="4002" spans="1:5" x14ac:dyDescent="0.35">
      <c r="A4002" s="6">
        <v>44880</v>
      </c>
      <c r="B4002" t="s">
        <v>44</v>
      </c>
      <c r="C4002" t="s">
        <v>61</v>
      </c>
      <c r="D4002" s="24">
        <v>44896</v>
      </c>
      <c r="E4002">
        <v>132</v>
      </c>
    </row>
    <row r="4003" spans="1:5" x14ac:dyDescent="0.35">
      <c r="A4003" s="6">
        <v>44880</v>
      </c>
      <c r="B4003" t="s">
        <v>44</v>
      </c>
      <c r="C4003" t="s">
        <v>61</v>
      </c>
      <c r="D4003" s="24">
        <v>44986</v>
      </c>
      <c r="E4003">
        <v>188.32</v>
      </c>
    </row>
    <row r="4004" spans="1:5" x14ac:dyDescent="0.35">
      <c r="A4004" s="6">
        <v>44880</v>
      </c>
      <c r="B4004" t="s">
        <v>44</v>
      </c>
      <c r="C4004" t="s">
        <v>61</v>
      </c>
      <c r="D4004" s="24">
        <v>45078</v>
      </c>
      <c r="E4004">
        <v>255.91</v>
      </c>
    </row>
    <row r="4005" spans="1:5" x14ac:dyDescent="0.35">
      <c r="A4005" s="6">
        <v>44880</v>
      </c>
      <c r="B4005" t="s">
        <v>44</v>
      </c>
      <c r="C4005" t="s">
        <v>61</v>
      </c>
      <c r="D4005" s="24">
        <v>45170</v>
      </c>
      <c r="E4005">
        <v>258.41000000000003</v>
      </c>
    </row>
    <row r="4006" spans="1:5" x14ac:dyDescent="0.35">
      <c r="A4006" s="6">
        <v>44880</v>
      </c>
      <c r="B4006" t="s">
        <v>44</v>
      </c>
      <c r="C4006" t="s">
        <v>61</v>
      </c>
      <c r="D4006" s="24">
        <v>45261</v>
      </c>
      <c r="E4006">
        <v>133.43</v>
      </c>
    </row>
    <row r="4007" spans="1:5" x14ac:dyDescent="0.35">
      <c r="A4007" s="6">
        <v>44881</v>
      </c>
      <c r="B4007" t="s">
        <v>44</v>
      </c>
      <c r="C4007" t="s">
        <v>61</v>
      </c>
      <c r="D4007" s="24">
        <v>44896</v>
      </c>
      <c r="E4007">
        <v>132</v>
      </c>
    </row>
    <row r="4008" spans="1:5" x14ac:dyDescent="0.35">
      <c r="A4008" s="6">
        <v>44881</v>
      </c>
      <c r="B4008" t="s">
        <v>44</v>
      </c>
      <c r="C4008" t="s">
        <v>61</v>
      </c>
      <c r="D4008" s="24">
        <v>44986</v>
      </c>
      <c r="E4008">
        <v>188.32</v>
      </c>
    </row>
    <row r="4009" spans="1:5" x14ac:dyDescent="0.35">
      <c r="A4009" s="6">
        <v>44881</v>
      </c>
      <c r="B4009" t="s">
        <v>44</v>
      </c>
      <c r="C4009" t="s">
        <v>61</v>
      </c>
      <c r="D4009" s="24">
        <v>45078</v>
      </c>
      <c r="E4009">
        <v>255.91</v>
      </c>
    </row>
    <row r="4010" spans="1:5" x14ac:dyDescent="0.35">
      <c r="A4010" s="6">
        <v>44881</v>
      </c>
      <c r="B4010" t="s">
        <v>44</v>
      </c>
      <c r="C4010" t="s">
        <v>61</v>
      </c>
      <c r="D4010" s="24">
        <v>45170</v>
      </c>
      <c r="E4010">
        <v>258.41000000000003</v>
      </c>
    </row>
    <row r="4011" spans="1:5" x14ac:dyDescent="0.35">
      <c r="A4011" s="6">
        <v>44881</v>
      </c>
      <c r="B4011" t="s">
        <v>44</v>
      </c>
      <c r="C4011" t="s">
        <v>61</v>
      </c>
      <c r="D4011" s="24">
        <v>45261</v>
      </c>
      <c r="E4011">
        <v>133.43</v>
      </c>
    </row>
    <row r="4012" spans="1:5" x14ac:dyDescent="0.35">
      <c r="A4012" s="6">
        <v>44882</v>
      </c>
      <c r="B4012" t="s">
        <v>44</v>
      </c>
      <c r="C4012" t="s">
        <v>61</v>
      </c>
      <c r="D4012" s="24">
        <v>44896</v>
      </c>
      <c r="E4012">
        <v>132</v>
      </c>
    </row>
    <row r="4013" spans="1:5" x14ac:dyDescent="0.35">
      <c r="A4013" s="6">
        <v>44882</v>
      </c>
      <c r="B4013" t="s">
        <v>44</v>
      </c>
      <c r="C4013" t="s">
        <v>61</v>
      </c>
      <c r="D4013" s="24">
        <v>44986</v>
      </c>
      <c r="E4013">
        <v>188.32</v>
      </c>
    </row>
    <row r="4014" spans="1:5" x14ac:dyDescent="0.35">
      <c r="A4014" s="6">
        <v>44882</v>
      </c>
      <c r="B4014" t="s">
        <v>44</v>
      </c>
      <c r="C4014" t="s">
        <v>61</v>
      </c>
      <c r="D4014" s="24">
        <v>45078</v>
      </c>
      <c r="E4014">
        <v>255.91</v>
      </c>
    </row>
    <row r="4015" spans="1:5" x14ac:dyDescent="0.35">
      <c r="A4015" s="6">
        <v>44882</v>
      </c>
      <c r="B4015" t="s">
        <v>44</v>
      </c>
      <c r="C4015" t="s">
        <v>61</v>
      </c>
      <c r="D4015" s="24">
        <v>45170</v>
      </c>
      <c r="E4015">
        <v>258.41000000000003</v>
      </c>
    </row>
    <row r="4016" spans="1:5" x14ac:dyDescent="0.35">
      <c r="A4016" s="6">
        <v>44882</v>
      </c>
      <c r="B4016" t="s">
        <v>44</v>
      </c>
      <c r="C4016" t="s">
        <v>61</v>
      </c>
      <c r="D4016" s="24">
        <v>45261</v>
      </c>
      <c r="E4016">
        <v>133.43</v>
      </c>
    </row>
    <row r="4017" spans="1:5" x14ac:dyDescent="0.35">
      <c r="A4017" s="6">
        <v>44883</v>
      </c>
      <c r="B4017" t="s">
        <v>44</v>
      </c>
      <c r="C4017" t="s">
        <v>61</v>
      </c>
      <c r="D4017" s="24">
        <v>44896</v>
      </c>
      <c r="E4017">
        <v>130</v>
      </c>
    </row>
    <row r="4018" spans="1:5" x14ac:dyDescent="0.35">
      <c r="A4018" s="6">
        <v>44883</v>
      </c>
      <c r="B4018" t="s">
        <v>44</v>
      </c>
      <c r="C4018" t="s">
        <v>61</v>
      </c>
      <c r="D4018" s="24">
        <v>44986</v>
      </c>
      <c r="E4018">
        <v>188.32</v>
      </c>
    </row>
    <row r="4019" spans="1:5" x14ac:dyDescent="0.35">
      <c r="A4019" s="6">
        <v>44883</v>
      </c>
      <c r="B4019" t="s">
        <v>44</v>
      </c>
      <c r="C4019" t="s">
        <v>61</v>
      </c>
      <c r="D4019" s="24">
        <v>45078</v>
      </c>
      <c r="E4019">
        <v>255.91</v>
      </c>
    </row>
    <row r="4020" spans="1:5" x14ac:dyDescent="0.35">
      <c r="A4020" s="6">
        <v>44883</v>
      </c>
      <c r="B4020" t="s">
        <v>44</v>
      </c>
      <c r="C4020" t="s">
        <v>61</v>
      </c>
      <c r="D4020" s="24">
        <v>45170</v>
      </c>
      <c r="E4020">
        <v>258.41000000000003</v>
      </c>
    </row>
    <row r="4021" spans="1:5" x14ac:dyDescent="0.35">
      <c r="A4021" s="6">
        <v>44883</v>
      </c>
      <c r="B4021" t="s">
        <v>44</v>
      </c>
      <c r="C4021" t="s">
        <v>61</v>
      </c>
      <c r="D4021" s="24">
        <v>45261</v>
      </c>
      <c r="E4021">
        <v>133.43</v>
      </c>
    </row>
    <row r="4022" spans="1:5" x14ac:dyDescent="0.35">
      <c r="A4022" s="6">
        <v>44886</v>
      </c>
      <c r="B4022" t="s">
        <v>44</v>
      </c>
      <c r="C4022" t="s">
        <v>61</v>
      </c>
      <c r="D4022" s="24">
        <v>44896</v>
      </c>
      <c r="E4022">
        <v>130</v>
      </c>
    </row>
    <row r="4023" spans="1:5" x14ac:dyDescent="0.35">
      <c r="A4023" s="6">
        <v>44886</v>
      </c>
      <c r="B4023" t="s">
        <v>44</v>
      </c>
      <c r="C4023" t="s">
        <v>61</v>
      </c>
      <c r="D4023" s="24">
        <v>44986</v>
      </c>
      <c r="E4023">
        <v>182.01</v>
      </c>
    </row>
    <row r="4024" spans="1:5" x14ac:dyDescent="0.35">
      <c r="A4024" s="6">
        <v>44886</v>
      </c>
      <c r="B4024" t="s">
        <v>44</v>
      </c>
      <c r="C4024" t="s">
        <v>61</v>
      </c>
      <c r="D4024" s="24">
        <v>45078</v>
      </c>
      <c r="E4024">
        <v>247.34</v>
      </c>
    </row>
    <row r="4025" spans="1:5" x14ac:dyDescent="0.35">
      <c r="A4025" s="6">
        <v>44886</v>
      </c>
      <c r="B4025" t="s">
        <v>44</v>
      </c>
      <c r="C4025" t="s">
        <v>61</v>
      </c>
      <c r="D4025" s="24">
        <v>45170</v>
      </c>
      <c r="E4025">
        <v>249.75</v>
      </c>
    </row>
    <row r="4026" spans="1:5" x14ac:dyDescent="0.35">
      <c r="A4026" s="6">
        <v>44886</v>
      </c>
      <c r="B4026" t="s">
        <v>44</v>
      </c>
      <c r="C4026" t="s">
        <v>61</v>
      </c>
      <c r="D4026" s="24">
        <v>45261</v>
      </c>
      <c r="E4026">
        <v>128.96</v>
      </c>
    </row>
    <row r="4027" spans="1:5" x14ac:dyDescent="0.35">
      <c r="A4027" s="6">
        <v>44887</v>
      </c>
      <c r="B4027" t="s">
        <v>44</v>
      </c>
      <c r="C4027" t="s">
        <v>61</v>
      </c>
      <c r="D4027" s="24">
        <v>44896</v>
      </c>
      <c r="E4027">
        <v>130</v>
      </c>
    </row>
    <row r="4028" spans="1:5" x14ac:dyDescent="0.35">
      <c r="A4028" s="6">
        <v>44887</v>
      </c>
      <c r="B4028" t="s">
        <v>44</v>
      </c>
      <c r="C4028" t="s">
        <v>61</v>
      </c>
      <c r="D4028" s="24">
        <v>44986</v>
      </c>
      <c r="E4028">
        <v>182.01</v>
      </c>
    </row>
    <row r="4029" spans="1:5" x14ac:dyDescent="0.35">
      <c r="A4029" s="6">
        <v>44887</v>
      </c>
      <c r="B4029" t="s">
        <v>44</v>
      </c>
      <c r="C4029" t="s">
        <v>61</v>
      </c>
      <c r="D4029" s="24">
        <v>45078</v>
      </c>
      <c r="E4029">
        <v>247.34</v>
      </c>
    </row>
    <row r="4030" spans="1:5" x14ac:dyDescent="0.35">
      <c r="A4030" s="6">
        <v>44887</v>
      </c>
      <c r="B4030" t="s">
        <v>44</v>
      </c>
      <c r="C4030" t="s">
        <v>61</v>
      </c>
      <c r="D4030" s="24">
        <v>45170</v>
      </c>
      <c r="E4030">
        <v>249.75</v>
      </c>
    </row>
    <row r="4031" spans="1:5" x14ac:dyDescent="0.35">
      <c r="A4031" s="6">
        <v>44887</v>
      </c>
      <c r="B4031" t="s">
        <v>44</v>
      </c>
      <c r="C4031" t="s">
        <v>61</v>
      </c>
      <c r="D4031" s="24">
        <v>45261</v>
      </c>
      <c r="E4031">
        <v>128.96</v>
      </c>
    </row>
    <row r="4032" spans="1:5" x14ac:dyDescent="0.35">
      <c r="A4032" s="6">
        <v>44888</v>
      </c>
      <c r="B4032" t="s">
        <v>44</v>
      </c>
      <c r="C4032" t="s">
        <v>61</v>
      </c>
      <c r="D4032" s="24">
        <v>44896</v>
      </c>
      <c r="E4032">
        <v>130</v>
      </c>
    </row>
    <row r="4033" spans="1:5" x14ac:dyDescent="0.35">
      <c r="A4033" s="6">
        <v>44888</v>
      </c>
      <c r="B4033" t="s">
        <v>44</v>
      </c>
      <c r="C4033" t="s">
        <v>61</v>
      </c>
      <c r="D4033" s="24">
        <v>44986</v>
      </c>
      <c r="E4033">
        <v>182.01</v>
      </c>
    </row>
    <row r="4034" spans="1:5" x14ac:dyDescent="0.35">
      <c r="A4034" s="6">
        <v>44888</v>
      </c>
      <c r="B4034" t="s">
        <v>44</v>
      </c>
      <c r="C4034" t="s">
        <v>61</v>
      </c>
      <c r="D4034" s="24">
        <v>45078</v>
      </c>
      <c r="E4034">
        <v>247.34</v>
      </c>
    </row>
    <row r="4035" spans="1:5" x14ac:dyDescent="0.35">
      <c r="A4035" s="6">
        <v>44888</v>
      </c>
      <c r="B4035" t="s">
        <v>44</v>
      </c>
      <c r="C4035" t="s">
        <v>61</v>
      </c>
      <c r="D4035" s="24">
        <v>45170</v>
      </c>
      <c r="E4035">
        <v>249.75</v>
      </c>
    </row>
    <row r="4036" spans="1:5" x14ac:dyDescent="0.35">
      <c r="A4036" s="6">
        <v>44888</v>
      </c>
      <c r="B4036" t="s">
        <v>44</v>
      </c>
      <c r="C4036" t="s">
        <v>61</v>
      </c>
      <c r="D4036" s="24">
        <v>45261</v>
      </c>
      <c r="E4036">
        <v>128.96</v>
      </c>
    </row>
    <row r="4037" spans="1:5" x14ac:dyDescent="0.35">
      <c r="A4037" s="6">
        <v>44889</v>
      </c>
      <c r="B4037" t="s">
        <v>44</v>
      </c>
      <c r="C4037" t="s">
        <v>61</v>
      </c>
      <c r="D4037" s="24">
        <v>44896</v>
      </c>
      <c r="E4037">
        <v>127</v>
      </c>
    </row>
    <row r="4038" spans="1:5" x14ac:dyDescent="0.35">
      <c r="A4038" s="6">
        <v>44889</v>
      </c>
      <c r="B4038" t="s">
        <v>44</v>
      </c>
      <c r="C4038" t="s">
        <v>61</v>
      </c>
      <c r="D4038" s="24">
        <v>44986</v>
      </c>
      <c r="E4038">
        <v>182.01</v>
      </c>
    </row>
    <row r="4039" spans="1:5" x14ac:dyDescent="0.35">
      <c r="A4039" s="6">
        <v>44889</v>
      </c>
      <c r="B4039" t="s">
        <v>44</v>
      </c>
      <c r="C4039" t="s">
        <v>61</v>
      </c>
      <c r="D4039" s="24">
        <v>45078</v>
      </c>
      <c r="E4039">
        <v>247.34</v>
      </c>
    </row>
    <row r="4040" spans="1:5" x14ac:dyDescent="0.35">
      <c r="A4040" s="6">
        <v>44889</v>
      </c>
      <c r="B4040" t="s">
        <v>44</v>
      </c>
      <c r="C4040" t="s">
        <v>61</v>
      </c>
      <c r="D4040" s="24">
        <v>45170</v>
      </c>
      <c r="E4040">
        <v>249.75</v>
      </c>
    </row>
    <row r="4041" spans="1:5" x14ac:dyDescent="0.35">
      <c r="A4041" s="6">
        <v>44889</v>
      </c>
      <c r="B4041" t="s">
        <v>44</v>
      </c>
      <c r="C4041" t="s">
        <v>61</v>
      </c>
      <c r="D4041" s="24">
        <v>45261</v>
      </c>
      <c r="E4041">
        <v>128.96</v>
      </c>
    </row>
    <row r="4042" spans="1:5" x14ac:dyDescent="0.35">
      <c r="A4042" s="6">
        <v>44890</v>
      </c>
      <c r="B4042" t="s">
        <v>44</v>
      </c>
      <c r="C4042" t="s">
        <v>61</v>
      </c>
      <c r="D4042" s="24">
        <v>44896</v>
      </c>
      <c r="E4042">
        <v>127</v>
      </c>
    </row>
    <row r="4043" spans="1:5" x14ac:dyDescent="0.35">
      <c r="A4043" s="6">
        <v>44890</v>
      </c>
      <c r="B4043" t="s">
        <v>44</v>
      </c>
      <c r="C4043" t="s">
        <v>61</v>
      </c>
      <c r="D4043" s="24">
        <v>44986</v>
      </c>
      <c r="E4043">
        <v>182.01</v>
      </c>
    </row>
    <row r="4044" spans="1:5" x14ac:dyDescent="0.35">
      <c r="A4044" s="6">
        <v>44890</v>
      </c>
      <c r="B4044" t="s">
        <v>44</v>
      </c>
      <c r="C4044" t="s">
        <v>61</v>
      </c>
      <c r="D4044" s="24">
        <v>45078</v>
      </c>
      <c r="E4044">
        <v>247.34</v>
      </c>
    </row>
    <row r="4045" spans="1:5" x14ac:dyDescent="0.35">
      <c r="A4045" s="6">
        <v>44890</v>
      </c>
      <c r="B4045" t="s">
        <v>44</v>
      </c>
      <c r="C4045" t="s">
        <v>61</v>
      </c>
      <c r="D4045" s="24">
        <v>45170</v>
      </c>
      <c r="E4045">
        <v>249.75</v>
      </c>
    </row>
    <row r="4046" spans="1:5" x14ac:dyDescent="0.35">
      <c r="A4046" s="6">
        <v>44890</v>
      </c>
      <c r="B4046" t="s">
        <v>44</v>
      </c>
      <c r="C4046" t="s">
        <v>61</v>
      </c>
      <c r="D4046" s="24">
        <v>45261</v>
      </c>
      <c r="E4046">
        <v>128.96</v>
      </c>
    </row>
    <row r="4047" spans="1:5" x14ac:dyDescent="0.35">
      <c r="A4047" s="6">
        <v>44893</v>
      </c>
      <c r="B4047" t="s">
        <v>44</v>
      </c>
      <c r="C4047" t="s">
        <v>61</v>
      </c>
      <c r="D4047" s="24">
        <v>44896</v>
      </c>
      <c r="E4047">
        <v>127</v>
      </c>
    </row>
    <row r="4048" spans="1:5" x14ac:dyDescent="0.35">
      <c r="A4048" s="6">
        <v>44893</v>
      </c>
      <c r="B4048" t="s">
        <v>44</v>
      </c>
      <c r="C4048" t="s">
        <v>61</v>
      </c>
      <c r="D4048" s="24">
        <v>44986</v>
      </c>
      <c r="E4048">
        <v>182.01</v>
      </c>
    </row>
    <row r="4049" spans="1:5" x14ac:dyDescent="0.35">
      <c r="A4049" s="6">
        <v>44893</v>
      </c>
      <c r="B4049" t="s">
        <v>44</v>
      </c>
      <c r="C4049" t="s">
        <v>61</v>
      </c>
      <c r="D4049" s="24">
        <v>45078</v>
      </c>
      <c r="E4049">
        <v>247.34</v>
      </c>
    </row>
    <row r="4050" spans="1:5" x14ac:dyDescent="0.35">
      <c r="A4050" s="6">
        <v>44893</v>
      </c>
      <c r="B4050" t="s">
        <v>44</v>
      </c>
      <c r="C4050" t="s">
        <v>61</v>
      </c>
      <c r="D4050" s="24">
        <v>45170</v>
      </c>
      <c r="E4050">
        <v>249.75</v>
      </c>
    </row>
    <row r="4051" spans="1:5" x14ac:dyDescent="0.35">
      <c r="A4051" s="6">
        <v>44893</v>
      </c>
      <c r="B4051" t="s">
        <v>44</v>
      </c>
      <c r="C4051" t="s">
        <v>61</v>
      </c>
      <c r="D4051" s="24">
        <v>45261</v>
      </c>
      <c r="E4051">
        <v>128.96</v>
      </c>
    </row>
    <row r="4052" spans="1:5" x14ac:dyDescent="0.35">
      <c r="A4052" s="6">
        <v>44894</v>
      </c>
      <c r="B4052" t="s">
        <v>44</v>
      </c>
      <c r="C4052" t="s">
        <v>61</v>
      </c>
      <c r="D4052" s="24">
        <v>44896</v>
      </c>
      <c r="E4052">
        <v>127</v>
      </c>
    </row>
    <row r="4053" spans="1:5" x14ac:dyDescent="0.35">
      <c r="A4053" s="6">
        <v>44894</v>
      </c>
      <c r="B4053" t="s">
        <v>44</v>
      </c>
      <c r="C4053" t="s">
        <v>61</v>
      </c>
      <c r="D4053" s="24">
        <v>44986</v>
      </c>
      <c r="E4053">
        <v>182.01</v>
      </c>
    </row>
    <row r="4054" spans="1:5" x14ac:dyDescent="0.35">
      <c r="A4054" s="6">
        <v>44894</v>
      </c>
      <c r="B4054" t="s">
        <v>44</v>
      </c>
      <c r="C4054" t="s">
        <v>61</v>
      </c>
      <c r="D4054" s="24">
        <v>45078</v>
      </c>
      <c r="E4054">
        <v>247.34</v>
      </c>
    </row>
    <row r="4055" spans="1:5" x14ac:dyDescent="0.35">
      <c r="A4055" s="6">
        <v>44894</v>
      </c>
      <c r="B4055" t="s">
        <v>44</v>
      </c>
      <c r="C4055" t="s">
        <v>61</v>
      </c>
      <c r="D4055" s="24">
        <v>45170</v>
      </c>
      <c r="E4055">
        <v>249.75</v>
      </c>
    </row>
    <row r="4056" spans="1:5" x14ac:dyDescent="0.35">
      <c r="A4056" s="6">
        <v>44894</v>
      </c>
      <c r="B4056" t="s">
        <v>44</v>
      </c>
      <c r="C4056" t="s">
        <v>61</v>
      </c>
      <c r="D4056" s="24">
        <v>45261</v>
      </c>
      <c r="E4056">
        <v>128.96</v>
      </c>
    </row>
    <row r="4057" spans="1:5" x14ac:dyDescent="0.35">
      <c r="A4057" s="6">
        <v>44895</v>
      </c>
      <c r="B4057" t="s">
        <v>44</v>
      </c>
      <c r="C4057" t="s">
        <v>61</v>
      </c>
      <c r="D4057" s="24">
        <v>44896</v>
      </c>
      <c r="E4057">
        <v>127</v>
      </c>
    </row>
    <row r="4058" spans="1:5" x14ac:dyDescent="0.35">
      <c r="A4058" s="6">
        <v>44895</v>
      </c>
      <c r="B4058" t="s">
        <v>44</v>
      </c>
      <c r="C4058" t="s">
        <v>61</v>
      </c>
      <c r="D4058" s="24">
        <v>44986</v>
      </c>
      <c r="E4058">
        <v>182.01</v>
      </c>
    </row>
    <row r="4059" spans="1:5" x14ac:dyDescent="0.35">
      <c r="A4059" s="6">
        <v>44895</v>
      </c>
      <c r="B4059" t="s">
        <v>44</v>
      </c>
      <c r="C4059" t="s">
        <v>61</v>
      </c>
      <c r="D4059" s="24">
        <v>45078</v>
      </c>
      <c r="E4059">
        <v>247.34</v>
      </c>
    </row>
    <row r="4060" spans="1:5" x14ac:dyDescent="0.35">
      <c r="A4060" s="6">
        <v>44895</v>
      </c>
      <c r="B4060" t="s">
        <v>44</v>
      </c>
      <c r="C4060" t="s">
        <v>61</v>
      </c>
      <c r="D4060" s="24">
        <v>45170</v>
      </c>
      <c r="E4060">
        <v>249.75</v>
      </c>
    </row>
    <row r="4061" spans="1:5" x14ac:dyDescent="0.35">
      <c r="A4061" s="6">
        <v>44895</v>
      </c>
      <c r="B4061" t="s">
        <v>44</v>
      </c>
      <c r="C4061" t="s">
        <v>61</v>
      </c>
      <c r="D4061" s="24">
        <v>45261</v>
      </c>
      <c r="E4061">
        <v>128.96</v>
      </c>
    </row>
    <row r="4062" spans="1:5" x14ac:dyDescent="0.35">
      <c r="A4062" s="6">
        <v>44896</v>
      </c>
      <c r="B4062" t="s">
        <v>44</v>
      </c>
      <c r="C4062" t="s">
        <v>61</v>
      </c>
      <c r="D4062" s="24">
        <v>44896</v>
      </c>
      <c r="E4062">
        <v>127</v>
      </c>
    </row>
    <row r="4063" spans="1:5" x14ac:dyDescent="0.35">
      <c r="A4063" s="6">
        <v>44896</v>
      </c>
      <c r="B4063" t="s">
        <v>44</v>
      </c>
      <c r="C4063" t="s">
        <v>61</v>
      </c>
      <c r="D4063" s="24">
        <v>44986</v>
      </c>
      <c r="E4063">
        <v>182.01</v>
      </c>
    </row>
    <row r="4064" spans="1:5" x14ac:dyDescent="0.35">
      <c r="A4064" s="6">
        <v>44896</v>
      </c>
      <c r="B4064" t="s">
        <v>44</v>
      </c>
      <c r="C4064" t="s">
        <v>61</v>
      </c>
      <c r="D4064" s="24">
        <v>45078</v>
      </c>
      <c r="E4064">
        <v>247.34</v>
      </c>
    </row>
    <row r="4065" spans="1:5" x14ac:dyDescent="0.35">
      <c r="A4065" s="6">
        <v>44896</v>
      </c>
      <c r="B4065" t="s">
        <v>44</v>
      </c>
      <c r="C4065" t="s">
        <v>61</v>
      </c>
      <c r="D4065" s="24">
        <v>45170</v>
      </c>
      <c r="E4065">
        <v>249.75</v>
      </c>
    </row>
    <row r="4066" spans="1:5" x14ac:dyDescent="0.35">
      <c r="A4066" s="6">
        <v>44896</v>
      </c>
      <c r="B4066" t="s">
        <v>44</v>
      </c>
      <c r="C4066" t="s">
        <v>61</v>
      </c>
      <c r="D4066" s="24">
        <v>45261</v>
      </c>
      <c r="E4066">
        <v>128.96</v>
      </c>
    </row>
    <row r="4067" spans="1:5" x14ac:dyDescent="0.35">
      <c r="A4067" s="6">
        <v>44897</v>
      </c>
      <c r="B4067" t="s">
        <v>44</v>
      </c>
      <c r="C4067" t="s">
        <v>61</v>
      </c>
      <c r="D4067" s="24">
        <v>44896</v>
      </c>
      <c r="E4067">
        <v>127</v>
      </c>
    </row>
    <row r="4068" spans="1:5" x14ac:dyDescent="0.35">
      <c r="A4068" s="6">
        <v>44897</v>
      </c>
      <c r="B4068" t="s">
        <v>44</v>
      </c>
      <c r="C4068" t="s">
        <v>61</v>
      </c>
      <c r="D4068" s="24">
        <v>44986</v>
      </c>
      <c r="E4068">
        <v>179</v>
      </c>
    </row>
    <row r="4069" spans="1:5" x14ac:dyDescent="0.35">
      <c r="A4069" s="6">
        <v>44897</v>
      </c>
      <c r="B4069" t="s">
        <v>44</v>
      </c>
      <c r="C4069" t="s">
        <v>61</v>
      </c>
      <c r="D4069" s="24">
        <v>45078</v>
      </c>
      <c r="E4069">
        <v>247.34</v>
      </c>
    </row>
    <row r="4070" spans="1:5" x14ac:dyDescent="0.35">
      <c r="A4070" s="6">
        <v>44897</v>
      </c>
      <c r="B4070" t="s">
        <v>44</v>
      </c>
      <c r="C4070" t="s">
        <v>61</v>
      </c>
      <c r="D4070" s="24">
        <v>45170</v>
      </c>
      <c r="E4070">
        <v>249.75</v>
      </c>
    </row>
    <row r="4071" spans="1:5" x14ac:dyDescent="0.35">
      <c r="A4071" s="6">
        <v>44897</v>
      </c>
      <c r="B4071" t="s">
        <v>44</v>
      </c>
      <c r="C4071" t="s">
        <v>61</v>
      </c>
      <c r="D4071" s="24">
        <v>45261</v>
      </c>
      <c r="E4071">
        <v>128.96</v>
      </c>
    </row>
    <row r="4072" spans="1:5" x14ac:dyDescent="0.35">
      <c r="A4072" s="6">
        <v>44900</v>
      </c>
      <c r="B4072" t="s">
        <v>44</v>
      </c>
      <c r="C4072" t="s">
        <v>61</v>
      </c>
      <c r="D4072" s="24">
        <v>44896</v>
      </c>
      <c r="E4072">
        <v>124.5</v>
      </c>
    </row>
    <row r="4073" spans="1:5" x14ac:dyDescent="0.35">
      <c r="A4073" s="6">
        <v>44900</v>
      </c>
      <c r="B4073" t="s">
        <v>44</v>
      </c>
      <c r="C4073" t="s">
        <v>61</v>
      </c>
      <c r="D4073" s="24">
        <v>44986</v>
      </c>
      <c r="E4073">
        <v>179</v>
      </c>
    </row>
    <row r="4074" spans="1:5" x14ac:dyDescent="0.35">
      <c r="A4074" s="6">
        <v>44900</v>
      </c>
      <c r="B4074" t="s">
        <v>44</v>
      </c>
      <c r="C4074" t="s">
        <v>61</v>
      </c>
      <c r="D4074" s="24">
        <v>45078</v>
      </c>
      <c r="E4074">
        <v>247.34</v>
      </c>
    </row>
    <row r="4075" spans="1:5" x14ac:dyDescent="0.35">
      <c r="A4075" s="6">
        <v>44900</v>
      </c>
      <c r="B4075" t="s">
        <v>44</v>
      </c>
      <c r="C4075" t="s">
        <v>61</v>
      </c>
      <c r="D4075" s="24">
        <v>45170</v>
      </c>
      <c r="E4075">
        <v>249.75</v>
      </c>
    </row>
    <row r="4076" spans="1:5" x14ac:dyDescent="0.35">
      <c r="A4076" s="6">
        <v>44900</v>
      </c>
      <c r="B4076" t="s">
        <v>44</v>
      </c>
      <c r="C4076" t="s">
        <v>61</v>
      </c>
      <c r="D4076" s="24">
        <v>45261</v>
      </c>
      <c r="E4076">
        <v>128.96</v>
      </c>
    </row>
    <row r="4077" spans="1:5" x14ac:dyDescent="0.35">
      <c r="A4077" s="6">
        <v>44901</v>
      </c>
      <c r="B4077" t="s">
        <v>44</v>
      </c>
      <c r="C4077" t="s">
        <v>61</v>
      </c>
      <c r="D4077" s="24">
        <v>44896</v>
      </c>
      <c r="E4077">
        <v>124.5</v>
      </c>
    </row>
    <row r="4078" spans="1:5" x14ac:dyDescent="0.35">
      <c r="A4078" s="6">
        <v>44901</v>
      </c>
      <c r="B4078" t="s">
        <v>44</v>
      </c>
      <c r="C4078" t="s">
        <v>61</v>
      </c>
      <c r="D4078" s="24">
        <v>44986</v>
      </c>
      <c r="E4078">
        <v>175.5</v>
      </c>
    </row>
    <row r="4079" spans="1:5" x14ac:dyDescent="0.35">
      <c r="A4079" s="6">
        <v>44901</v>
      </c>
      <c r="B4079" t="s">
        <v>44</v>
      </c>
      <c r="C4079" t="s">
        <v>61</v>
      </c>
      <c r="D4079" s="24">
        <v>45078</v>
      </c>
      <c r="E4079">
        <v>247.34</v>
      </c>
    </row>
    <row r="4080" spans="1:5" x14ac:dyDescent="0.35">
      <c r="A4080" s="6">
        <v>44901</v>
      </c>
      <c r="B4080" t="s">
        <v>44</v>
      </c>
      <c r="C4080" t="s">
        <v>61</v>
      </c>
      <c r="D4080" s="24">
        <v>45170</v>
      </c>
      <c r="E4080">
        <v>249.75</v>
      </c>
    </row>
    <row r="4081" spans="1:5" x14ac:dyDescent="0.35">
      <c r="A4081" s="6">
        <v>44901</v>
      </c>
      <c r="B4081" t="s">
        <v>44</v>
      </c>
      <c r="C4081" t="s">
        <v>61</v>
      </c>
      <c r="D4081" s="24">
        <v>45261</v>
      </c>
      <c r="E4081">
        <v>128.96</v>
      </c>
    </row>
    <row r="4082" spans="1:5" x14ac:dyDescent="0.35">
      <c r="A4082" s="6">
        <v>44902</v>
      </c>
      <c r="B4082" t="s">
        <v>44</v>
      </c>
      <c r="C4082" t="s">
        <v>61</v>
      </c>
      <c r="D4082" s="24">
        <v>44896</v>
      </c>
      <c r="E4082">
        <v>124.5</v>
      </c>
    </row>
    <row r="4083" spans="1:5" x14ac:dyDescent="0.35">
      <c r="A4083" s="6">
        <v>44902</v>
      </c>
      <c r="B4083" t="s">
        <v>44</v>
      </c>
      <c r="C4083" t="s">
        <v>61</v>
      </c>
      <c r="D4083" s="24">
        <v>44986</v>
      </c>
      <c r="E4083">
        <v>175.5</v>
      </c>
    </row>
    <row r="4084" spans="1:5" x14ac:dyDescent="0.35">
      <c r="A4084" s="6">
        <v>44902</v>
      </c>
      <c r="B4084" t="s">
        <v>44</v>
      </c>
      <c r="C4084" t="s">
        <v>61</v>
      </c>
      <c r="D4084" s="24">
        <v>45078</v>
      </c>
      <c r="E4084">
        <v>247.34</v>
      </c>
    </row>
    <row r="4085" spans="1:5" x14ac:dyDescent="0.35">
      <c r="A4085" s="6">
        <v>44902</v>
      </c>
      <c r="B4085" t="s">
        <v>44</v>
      </c>
      <c r="C4085" t="s">
        <v>61</v>
      </c>
      <c r="D4085" s="24">
        <v>45170</v>
      </c>
      <c r="E4085">
        <v>249.75</v>
      </c>
    </row>
    <row r="4086" spans="1:5" x14ac:dyDescent="0.35">
      <c r="A4086" s="6">
        <v>44902</v>
      </c>
      <c r="B4086" t="s">
        <v>44</v>
      </c>
      <c r="C4086" t="s">
        <v>61</v>
      </c>
      <c r="D4086" s="24">
        <v>45261</v>
      </c>
      <c r="E4086">
        <v>128.96</v>
      </c>
    </row>
    <row r="4087" spans="1:5" x14ac:dyDescent="0.35">
      <c r="A4087" s="6">
        <v>44903</v>
      </c>
      <c r="B4087" t="s">
        <v>44</v>
      </c>
      <c r="C4087" t="s">
        <v>61</v>
      </c>
      <c r="D4087" s="24">
        <v>44896</v>
      </c>
      <c r="E4087">
        <v>124.5</v>
      </c>
    </row>
    <row r="4088" spans="1:5" x14ac:dyDescent="0.35">
      <c r="A4088" s="6">
        <v>44903</v>
      </c>
      <c r="B4088" t="s">
        <v>44</v>
      </c>
      <c r="C4088" t="s">
        <v>61</v>
      </c>
      <c r="D4088" s="24">
        <v>44986</v>
      </c>
      <c r="E4088">
        <v>168</v>
      </c>
    </row>
    <row r="4089" spans="1:5" x14ac:dyDescent="0.35">
      <c r="A4089" s="6">
        <v>44903</v>
      </c>
      <c r="B4089" t="s">
        <v>44</v>
      </c>
      <c r="C4089" t="s">
        <v>61</v>
      </c>
      <c r="D4089" s="24">
        <v>45078</v>
      </c>
      <c r="E4089">
        <v>247.34</v>
      </c>
    </row>
    <row r="4090" spans="1:5" x14ac:dyDescent="0.35">
      <c r="A4090" s="6">
        <v>44903</v>
      </c>
      <c r="B4090" t="s">
        <v>44</v>
      </c>
      <c r="C4090" t="s">
        <v>61</v>
      </c>
      <c r="D4090" s="24">
        <v>45170</v>
      </c>
      <c r="E4090">
        <v>249.75</v>
      </c>
    </row>
    <row r="4091" spans="1:5" x14ac:dyDescent="0.35">
      <c r="A4091" s="6">
        <v>44903</v>
      </c>
      <c r="B4091" t="s">
        <v>44</v>
      </c>
      <c r="C4091" t="s">
        <v>61</v>
      </c>
      <c r="D4091" s="24">
        <v>45261</v>
      </c>
      <c r="E4091">
        <v>128.96</v>
      </c>
    </row>
    <row r="4092" spans="1:5" x14ac:dyDescent="0.35">
      <c r="A4092" s="6">
        <v>44904</v>
      </c>
      <c r="B4092" t="s">
        <v>44</v>
      </c>
      <c r="C4092" t="s">
        <v>61</v>
      </c>
      <c r="D4092" s="24">
        <v>44896</v>
      </c>
      <c r="E4092">
        <v>100</v>
      </c>
    </row>
    <row r="4093" spans="1:5" x14ac:dyDescent="0.35">
      <c r="A4093" s="6">
        <v>44904</v>
      </c>
      <c r="B4093" t="s">
        <v>44</v>
      </c>
      <c r="C4093" t="s">
        <v>61</v>
      </c>
      <c r="D4093" s="24">
        <v>44986</v>
      </c>
      <c r="E4093">
        <v>168</v>
      </c>
    </row>
    <row r="4094" spans="1:5" x14ac:dyDescent="0.35">
      <c r="A4094" s="6">
        <v>44904</v>
      </c>
      <c r="B4094" t="s">
        <v>44</v>
      </c>
      <c r="C4094" t="s">
        <v>61</v>
      </c>
      <c r="D4094" s="24">
        <v>45078</v>
      </c>
      <c r="E4094">
        <v>247.34</v>
      </c>
    </row>
    <row r="4095" spans="1:5" x14ac:dyDescent="0.35">
      <c r="A4095" s="6">
        <v>44904</v>
      </c>
      <c r="B4095" t="s">
        <v>44</v>
      </c>
      <c r="C4095" t="s">
        <v>61</v>
      </c>
      <c r="D4095" s="24">
        <v>45170</v>
      </c>
      <c r="E4095">
        <v>249.75</v>
      </c>
    </row>
    <row r="4096" spans="1:5" x14ac:dyDescent="0.35">
      <c r="A4096" s="6">
        <v>44904</v>
      </c>
      <c r="B4096" t="s">
        <v>44</v>
      </c>
      <c r="C4096" t="s">
        <v>61</v>
      </c>
      <c r="D4096" s="24">
        <v>45261</v>
      </c>
      <c r="E4096">
        <v>128.96</v>
      </c>
    </row>
    <row r="4097" spans="1:5" x14ac:dyDescent="0.35">
      <c r="A4097" s="6">
        <v>44565</v>
      </c>
      <c r="B4097" t="s">
        <v>45</v>
      </c>
      <c r="C4097" t="s">
        <v>62</v>
      </c>
      <c r="D4097" s="24">
        <v>44621</v>
      </c>
      <c r="E4097">
        <v>55.5</v>
      </c>
    </row>
    <row r="4098" spans="1:5" x14ac:dyDescent="0.35">
      <c r="A4098" s="6">
        <v>44565</v>
      </c>
      <c r="B4098" t="s">
        <v>45</v>
      </c>
      <c r="C4098" t="s">
        <v>62</v>
      </c>
      <c r="D4098" s="24">
        <v>44713</v>
      </c>
      <c r="E4098">
        <v>66.5</v>
      </c>
    </row>
    <row r="4099" spans="1:5" x14ac:dyDescent="0.35">
      <c r="A4099" s="6">
        <v>44565</v>
      </c>
      <c r="B4099" t="s">
        <v>45</v>
      </c>
      <c r="C4099" t="s">
        <v>62</v>
      </c>
      <c r="D4099" s="24">
        <v>44805</v>
      </c>
      <c r="E4099">
        <v>65</v>
      </c>
    </row>
    <row r="4100" spans="1:5" x14ac:dyDescent="0.35">
      <c r="A4100" s="6">
        <v>44565</v>
      </c>
      <c r="B4100" t="s">
        <v>45</v>
      </c>
      <c r="C4100" t="s">
        <v>62</v>
      </c>
      <c r="D4100" s="24">
        <v>44896</v>
      </c>
      <c r="E4100">
        <v>37.380000000000003</v>
      </c>
    </row>
    <row r="4101" spans="1:5" x14ac:dyDescent="0.35">
      <c r="A4101" s="6">
        <v>44565</v>
      </c>
      <c r="B4101" t="s">
        <v>45</v>
      </c>
      <c r="C4101" t="s">
        <v>62</v>
      </c>
      <c r="D4101" s="24">
        <v>44986</v>
      </c>
      <c r="E4101">
        <v>58</v>
      </c>
    </row>
    <row r="4102" spans="1:5" x14ac:dyDescent="0.35">
      <c r="A4102" s="6">
        <v>44565</v>
      </c>
      <c r="B4102" t="s">
        <v>45</v>
      </c>
      <c r="C4102" t="s">
        <v>62</v>
      </c>
      <c r="D4102" s="24">
        <v>45078</v>
      </c>
      <c r="E4102">
        <v>53</v>
      </c>
    </row>
    <row r="4103" spans="1:5" x14ac:dyDescent="0.35">
      <c r="A4103" s="6">
        <v>44565</v>
      </c>
      <c r="B4103" t="s">
        <v>45</v>
      </c>
      <c r="C4103" t="s">
        <v>62</v>
      </c>
      <c r="D4103" s="24">
        <v>45170</v>
      </c>
      <c r="E4103">
        <v>53</v>
      </c>
    </row>
    <row r="4104" spans="1:5" x14ac:dyDescent="0.35">
      <c r="A4104" s="6">
        <v>44565</v>
      </c>
      <c r="B4104" t="s">
        <v>45</v>
      </c>
      <c r="C4104" t="s">
        <v>62</v>
      </c>
      <c r="D4104" s="24">
        <v>45261</v>
      </c>
      <c r="E4104">
        <v>37.880000000000003</v>
      </c>
    </row>
    <row r="4105" spans="1:5" x14ac:dyDescent="0.35">
      <c r="A4105" s="6">
        <v>44566</v>
      </c>
      <c r="B4105" t="s">
        <v>45</v>
      </c>
      <c r="C4105" t="s">
        <v>62</v>
      </c>
      <c r="D4105" s="24">
        <v>44621</v>
      </c>
      <c r="E4105">
        <v>55</v>
      </c>
    </row>
    <row r="4106" spans="1:5" x14ac:dyDescent="0.35">
      <c r="A4106" s="6">
        <v>44566</v>
      </c>
      <c r="B4106" t="s">
        <v>45</v>
      </c>
      <c r="C4106" t="s">
        <v>62</v>
      </c>
      <c r="D4106" s="24">
        <v>44713</v>
      </c>
      <c r="E4106">
        <v>67</v>
      </c>
    </row>
    <row r="4107" spans="1:5" x14ac:dyDescent="0.35">
      <c r="A4107" s="6">
        <v>44566</v>
      </c>
      <c r="B4107" t="s">
        <v>45</v>
      </c>
      <c r="C4107" t="s">
        <v>62</v>
      </c>
      <c r="D4107" s="24">
        <v>44805</v>
      </c>
      <c r="E4107">
        <v>65.5</v>
      </c>
    </row>
    <row r="4108" spans="1:5" x14ac:dyDescent="0.35">
      <c r="A4108" s="6">
        <v>44566</v>
      </c>
      <c r="B4108" t="s">
        <v>45</v>
      </c>
      <c r="C4108" t="s">
        <v>62</v>
      </c>
      <c r="D4108" s="24">
        <v>44896</v>
      </c>
      <c r="E4108">
        <v>37.86</v>
      </c>
    </row>
    <row r="4109" spans="1:5" x14ac:dyDescent="0.35">
      <c r="A4109" s="6">
        <v>44566</v>
      </c>
      <c r="B4109" t="s">
        <v>45</v>
      </c>
      <c r="C4109" t="s">
        <v>62</v>
      </c>
      <c r="D4109" s="24">
        <v>44986</v>
      </c>
      <c r="E4109">
        <v>58.75</v>
      </c>
    </row>
    <row r="4110" spans="1:5" x14ac:dyDescent="0.35">
      <c r="A4110" s="6">
        <v>44566</v>
      </c>
      <c r="B4110" t="s">
        <v>45</v>
      </c>
      <c r="C4110" t="s">
        <v>62</v>
      </c>
      <c r="D4110" s="24">
        <v>45078</v>
      </c>
      <c r="E4110">
        <v>53.67</v>
      </c>
    </row>
    <row r="4111" spans="1:5" x14ac:dyDescent="0.35">
      <c r="A4111" s="6">
        <v>44566</v>
      </c>
      <c r="B4111" t="s">
        <v>45</v>
      </c>
      <c r="C4111" t="s">
        <v>62</v>
      </c>
      <c r="D4111" s="24">
        <v>45170</v>
      </c>
      <c r="E4111">
        <v>54.13</v>
      </c>
    </row>
    <row r="4112" spans="1:5" x14ac:dyDescent="0.35">
      <c r="A4112" s="6">
        <v>44566</v>
      </c>
      <c r="B4112" t="s">
        <v>45</v>
      </c>
      <c r="C4112" t="s">
        <v>62</v>
      </c>
      <c r="D4112" s="24">
        <v>45261</v>
      </c>
      <c r="E4112">
        <v>38.700000000000003</v>
      </c>
    </row>
    <row r="4113" spans="1:5" x14ac:dyDescent="0.35">
      <c r="A4113" s="6">
        <v>44567</v>
      </c>
      <c r="B4113" t="s">
        <v>45</v>
      </c>
      <c r="C4113" t="s">
        <v>62</v>
      </c>
      <c r="D4113" s="24">
        <v>44621</v>
      </c>
      <c r="E4113">
        <v>54.25</v>
      </c>
    </row>
    <row r="4114" spans="1:5" x14ac:dyDescent="0.35">
      <c r="A4114" s="6">
        <v>44567</v>
      </c>
      <c r="B4114" t="s">
        <v>45</v>
      </c>
      <c r="C4114" t="s">
        <v>62</v>
      </c>
      <c r="D4114" s="24">
        <v>44713</v>
      </c>
      <c r="E4114">
        <v>66.75</v>
      </c>
    </row>
    <row r="4115" spans="1:5" x14ac:dyDescent="0.35">
      <c r="A4115" s="6">
        <v>44567</v>
      </c>
      <c r="B4115" t="s">
        <v>45</v>
      </c>
      <c r="C4115" t="s">
        <v>62</v>
      </c>
      <c r="D4115" s="24">
        <v>44805</v>
      </c>
      <c r="E4115">
        <v>65.290000000000006</v>
      </c>
    </row>
    <row r="4116" spans="1:5" x14ac:dyDescent="0.35">
      <c r="A4116" s="6">
        <v>44567</v>
      </c>
      <c r="B4116" t="s">
        <v>45</v>
      </c>
      <c r="C4116" t="s">
        <v>62</v>
      </c>
      <c r="D4116" s="24">
        <v>44896</v>
      </c>
      <c r="E4116">
        <v>38</v>
      </c>
    </row>
    <row r="4117" spans="1:5" x14ac:dyDescent="0.35">
      <c r="A4117" s="6">
        <v>44567</v>
      </c>
      <c r="B4117" t="s">
        <v>45</v>
      </c>
      <c r="C4117" t="s">
        <v>62</v>
      </c>
      <c r="D4117" s="24">
        <v>44986</v>
      </c>
      <c r="E4117">
        <v>58.57</v>
      </c>
    </row>
    <row r="4118" spans="1:5" x14ac:dyDescent="0.35">
      <c r="A4118" s="6">
        <v>44567</v>
      </c>
      <c r="B4118" t="s">
        <v>45</v>
      </c>
      <c r="C4118" t="s">
        <v>62</v>
      </c>
      <c r="D4118" s="24">
        <v>45078</v>
      </c>
      <c r="E4118">
        <v>53.5</v>
      </c>
    </row>
    <row r="4119" spans="1:5" x14ac:dyDescent="0.35">
      <c r="A4119" s="6">
        <v>44567</v>
      </c>
      <c r="B4119" t="s">
        <v>45</v>
      </c>
      <c r="C4119" t="s">
        <v>62</v>
      </c>
      <c r="D4119" s="24">
        <v>45170</v>
      </c>
      <c r="E4119">
        <v>54.13</v>
      </c>
    </row>
    <row r="4120" spans="1:5" x14ac:dyDescent="0.35">
      <c r="A4120" s="6">
        <v>44567</v>
      </c>
      <c r="B4120" t="s">
        <v>45</v>
      </c>
      <c r="C4120" t="s">
        <v>62</v>
      </c>
      <c r="D4120" s="24">
        <v>45261</v>
      </c>
      <c r="E4120">
        <v>38.5</v>
      </c>
    </row>
    <row r="4121" spans="1:5" x14ac:dyDescent="0.35">
      <c r="A4121" s="6">
        <v>44568</v>
      </c>
      <c r="B4121" t="s">
        <v>45</v>
      </c>
      <c r="C4121" t="s">
        <v>62</v>
      </c>
      <c r="D4121" s="24">
        <v>44621</v>
      </c>
      <c r="E4121">
        <v>55</v>
      </c>
    </row>
    <row r="4122" spans="1:5" x14ac:dyDescent="0.35">
      <c r="A4122" s="6">
        <v>44568</v>
      </c>
      <c r="B4122" t="s">
        <v>45</v>
      </c>
      <c r="C4122" t="s">
        <v>62</v>
      </c>
      <c r="D4122" s="24">
        <v>44713</v>
      </c>
      <c r="E4122">
        <v>67</v>
      </c>
    </row>
    <row r="4123" spans="1:5" x14ac:dyDescent="0.35">
      <c r="A4123" s="6">
        <v>44568</v>
      </c>
      <c r="B4123" t="s">
        <v>45</v>
      </c>
      <c r="C4123" t="s">
        <v>62</v>
      </c>
      <c r="D4123" s="24">
        <v>44805</v>
      </c>
      <c r="E4123">
        <v>65.209999999999994</v>
      </c>
    </row>
    <row r="4124" spans="1:5" x14ac:dyDescent="0.35">
      <c r="A4124" s="6">
        <v>44568</v>
      </c>
      <c r="B4124" t="s">
        <v>45</v>
      </c>
      <c r="C4124" t="s">
        <v>62</v>
      </c>
      <c r="D4124" s="24">
        <v>44896</v>
      </c>
      <c r="E4124">
        <v>38.25</v>
      </c>
    </row>
    <row r="4125" spans="1:5" x14ac:dyDescent="0.35">
      <c r="A4125" s="6">
        <v>44568</v>
      </c>
      <c r="B4125" t="s">
        <v>45</v>
      </c>
      <c r="C4125" t="s">
        <v>62</v>
      </c>
      <c r="D4125" s="24">
        <v>44986</v>
      </c>
      <c r="E4125">
        <v>58.5</v>
      </c>
    </row>
    <row r="4126" spans="1:5" x14ac:dyDescent="0.35">
      <c r="A4126" s="6">
        <v>44568</v>
      </c>
      <c r="B4126" t="s">
        <v>45</v>
      </c>
      <c r="C4126" t="s">
        <v>62</v>
      </c>
      <c r="D4126" s="24">
        <v>45078</v>
      </c>
      <c r="E4126">
        <v>53.44</v>
      </c>
    </row>
    <row r="4127" spans="1:5" x14ac:dyDescent="0.35">
      <c r="A4127" s="6">
        <v>44568</v>
      </c>
      <c r="B4127" t="s">
        <v>45</v>
      </c>
      <c r="C4127" t="s">
        <v>62</v>
      </c>
      <c r="D4127" s="24">
        <v>45170</v>
      </c>
      <c r="E4127">
        <v>53.89</v>
      </c>
    </row>
    <row r="4128" spans="1:5" x14ac:dyDescent="0.35">
      <c r="A4128" s="6">
        <v>44568</v>
      </c>
      <c r="B4128" t="s">
        <v>45</v>
      </c>
      <c r="C4128" t="s">
        <v>62</v>
      </c>
      <c r="D4128" s="24">
        <v>45261</v>
      </c>
      <c r="E4128">
        <v>38.33</v>
      </c>
    </row>
    <row r="4129" spans="1:5" x14ac:dyDescent="0.35">
      <c r="A4129" s="6">
        <v>44571</v>
      </c>
      <c r="B4129" t="s">
        <v>45</v>
      </c>
      <c r="C4129" t="s">
        <v>62</v>
      </c>
      <c r="D4129" s="24">
        <v>44621</v>
      </c>
      <c r="E4129">
        <v>58</v>
      </c>
    </row>
    <row r="4130" spans="1:5" x14ac:dyDescent="0.35">
      <c r="A4130" s="6">
        <v>44571</v>
      </c>
      <c r="B4130" t="s">
        <v>45</v>
      </c>
      <c r="C4130" t="s">
        <v>62</v>
      </c>
      <c r="D4130" s="24">
        <v>44713</v>
      </c>
      <c r="E4130">
        <v>69.5</v>
      </c>
    </row>
    <row r="4131" spans="1:5" x14ac:dyDescent="0.35">
      <c r="A4131" s="6">
        <v>44571</v>
      </c>
      <c r="B4131" t="s">
        <v>45</v>
      </c>
      <c r="C4131" t="s">
        <v>62</v>
      </c>
      <c r="D4131" s="24">
        <v>44805</v>
      </c>
      <c r="E4131">
        <v>66.849999999999994</v>
      </c>
    </row>
    <row r="4132" spans="1:5" x14ac:dyDescent="0.35">
      <c r="A4132" s="6">
        <v>44571</v>
      </c>
      <c r="B4132" t="s">
        <v>45</v>
      </c>
      <c r="C4132" t="s">
        <v>62</v>
      </c>
      <c r="D4132" s="24">
        <v>44896</v>
      </c>
      <c r="E4132">
        <v>38.46</v>
      </c>
    </row>
    <row r="4133" spans="1:5" x14ac:dyDescent="0.35">
      <c r="A4133" s="6">
        <v>44571</v>
      </c>
      <c r="B4133" t="s">
        <v>45</v>
      </c>
      <c r="C4133" t="s">
        <v>62</v>
      </c>
      <c r="D4133" s="24">
        <v>44986</v>
      </c>
      <c r="E4133">
        <v>58.83</v>
      </c>
    </row>
    <row r="4134" spans="1:5" x14ac:dyDescent="0.35">
      <c r="A4134" s="6">
        <v>44571</v>
      </c>
      <c r="B4134" t="s">
        <v>45</v>
      </c>
      <c r="C4134" t="s">
        <v>62</v>
      </c>
      <c r="D4134" s="24">
        <v>45078</v>
      </c>
      <c r="E4134">
        <v>53.75</v>
      </c>
    </row>
    <row r="4135" spans="1:5" x14ac:dyDescent="0.35">
      <c r="A4135" s="6">
        <v>44571</v>
      </c>
      <c r="B4135" t="s">
        <v>45</v>
      </c>
      <c r="C4135" t="s">
        <v>62</v>
      </c>
      <c r="D4135" s="24">
        <v>45170</v>
      </c>
      <c r="E4135">
        <v>54.52</v>
      </c>
    </row>
    <row r="4136" spans="1:5" x14ac:dyDescent="0.35">
      <c r="A4136" s="6">
        <v>44571</v>
      </c>
      <c r="B4136" t="s">
        <v>45</v>
      </c>
      <c r="C4136" t="s">
        <v>62</v>
      </c>
      <c r="D4136" s="24">
        <v>45261</v>
      </c>
      <c r="E4136">
        <v>38.94</v>
      </c>
    </row>
    <row r="4137" spans="1:5" x14ac:dyDescent="0.35">
      <c r="A4137" s="6">
        <v>44572</v>
      </c>
      <c r="B4137" t="s">
        <v>45</v>
      </c>
      <c r="C4137" t="s">
        <v>62</v>
      </c>
      <c r="D4137" s="24">
        <v>44621</v>
      </c>
      <c r="E4137">
        <v>57.5</v>
      </c>
    </row>
    <row r="4138" spans="1:5" x14ac:dyDescent="0.35">
      <c r="A4138" s="6">
        <v>44572</v>
      </c>
      <c r="B4138" t="s">
        <v>45</v>
      </c>
      <c r="C4138" t="s">
        <v>62</v>
      </c>
      <c r="D4138" s="24">
        <v>44713</v>
      </c>
      <c r="E4138">
        <v>69.95</v>
      </c>
    </row>
    <row r="4139" spans="1:5" x14ac:dyDescent="0.35">
      <c r="A4139" s="6">
        <v>44572</v>
      </c>
      <c r="B4139" t="s">
        <v>45</v>
      </c>
      <c r="C4139" t="s">
        <v>62</v>
      </c>
      <c r="D4139" s="24">
        <v>44805</v>
      </c>
      <c r="E4139">
        <v>67.12</v>
      </c>
    </row>
    <row r="4140" spans="1:5" x14ac:dyDescent="0.35">
      <c r="A4140" s="6">
        <v>44572</v>
      </c>
      <c r="B4140" t="s">
        <v>45</v>
      </c>
      <c r="C4140" t="s">
        <v>62</v>
      </c>
      <c r="D4140" s="24">
        <v>44896</v>
      </c>
      <c r="E4140">
        <v>38.44</v>
      </c>
    </row>
    <row r="4141" spans="1:5" x14ac:dyDescent="0.35">
      <c r="A4141" s="6">
        <v>44572</v>
      </c>
      <c r="B4141" t="s">
        <v>45</v>
      </c>
      <c r="C4141" t="s">
        <v>62</v>
      </c>
      <c r="D4141" s="24">
        <v>44986</v>
      </c>
      <c r="E4141">
        <v>58.8</v>
      </c>
    </row>
    <row r="4142" spans="1:5" x14ac:dyDescent="0.35">
      <c r="A4142" s="6">
        <v>44572</v>
      </c>
      <c r="B4142" t="s">
        <v>45</v>
      </c>
      <c r="C4142" t="s">
        <v>62</v>
      </c>
      <c r="D4142" s="24">
        <v>45078</v>
      </c>
      <c r="E4142">
        <v>53.72</v>
      </c>
    </row>
    <row r="4143" spans="1:5" x14ac:dyDescent="0.35">
      <c r="A4143" s="6">
        <v>44572</v>
      </c>
      <c r="B4143" t="s">
        <v>45</v>
      </c>
      <c r="C4143" t="s">
        <v>62</v>
      </c>
      <c r="D4143" s="24">
        <v>45170</v>
      </c>
      <c r="E4143">
        <v>54</v>
      </c>
    </row>
    <row r="4144" spans="1:5" x14ac:dyDescent="0.35">
      <c r="A4144" s="6">
        <v>44572</v>
      </c>
      <c r="B4144" t="s">
        <v>45</v>
      </c>
      <c r="C4144" t="s">
        <v>62</v>
      </c>
      <c r="D4144" s="24">
        <v>45261</v>
      </c>
      <c r="E4144">
        <v>38.94</v>
      </c>
    </row>
    <row r="4145" spans="1:5" x14ac:dyDescent="0.35">
      <c r="A4145" s="6">
        <v>44573</v>
      </c>
      <c r="B4145" t="s">
        <v>45</v>
      </c>
      <c r="C4145" t="s">
        <v>62</v>
      </c>
      <c r="D4145" s="24">
        <v>44621</v>
      </c>
      <c r="E4145">
        <v>55.5</v>
      </c>
    </row>
    <row r="4146" spans="1:5" x14ac:dyDescent="0.35">
      <c r="A4146" s="6">
        <v>44573</v>
      </c>
      <c r="B4146" t="s">
        <v>45</v>
      </c>
      <c r="C4146" t="s">
        <v>62</v>
      </c>
      <c r="D4146" s="24">
        <v>44713</v>
      </c>
      <c r="E4146">
        <v>67.75</v>
      </c>
    </row>
    <row r="4147" spans="1:5" x14ac:dyDescent="0.35">
      <c r="A4147" s="6">
        <v>44573</v>
      </c>
      <c r="B4147" t="s">
        <v>45</v>
      </c>
      <c r="C4147" t="s">
        <v>62</v>
      </c>
      <c r="D4147" s="24">
        <v>44805</v>
      </c>
      <c r="E4147">
        <v>66.5</v>
      </c>
    </row>
    <row r="4148" spans="1:5" x14ac:dyDescent="0.35">
      <c r="A4148" s="6">
        <v>44573</v>
      </c>
      <c r="B4148" t="s">
        <v>45</v>
      </c>
      <c r="C4148" t="s">
        <v>62</v>
      </c>
      <c r="D4148" s="24">
        <v>44896</v>
      </c>
      <c r="E4148">
        <v>38</v>
      </c>
    </row>
    <row r="4149" spans="1:5" x14ac:dyDescent="0.35">
      <c r="A4149" s="6">
        <v>44573</v>
      </c>
      <c r="B4149" t="s">
        <v>45</v>
      </c>
      <c r="C4149" t="s">
        <v>62</v>
      </c>
      <c r="D4149" s="24">
        <v>44986</v>
      </c>
      <c r="E4149">
        <v>58</v>
      </c>
    </row>
    <row r="4150" spans="1:5" x14ac:dyDescent="0.35">
      <c r="A4150" s="6">
        <v>44573</v>
      </c>
      <c r="B4150" t="s">
        <v>45</v>
      </c>
      <c r="C4150" t="s">
        <v>62</v>
      </c>
      <c r="D4150" s="24">
        <v>45078</v>
      </c>
      <c r="E4150">
        <v>53</v>
      </c>
    </row>
    <row r="4151" spans="1:5" x14ac:dyDescent="0.35">
      <c r="A4151" s="6">
        <v>44573</v>
      </c>
      <c r="B4151" t="s">
        <v>45</v>
      </c>
      <c r="C4151" t="s">
        <v>62</v>
      </c>
      <c r="D4151" s="24">
        <v>45170</v>
      </c>
      <c r="E4151">
        <v>53.5</v>
      </c>
    </row>
    <row r="4152" spans="1:5" x14ac:dyDescent="0.35">
      <c r="A4152" s="6">
        <v>44573</v>
      </c>
      <c r="B4152" t="s">
        <v>45</v>
      </c>
      <c r="C4152" t="s">
        <v>62</v>
      </c>
      <c r="D4152" s="24">
        <v>45261</v>
      </c>
      <c r="E4152">
        <v>38.94</v>
      </c>
    </row>
    <row r="4153" spans="1:5" x14ac:dyDescent="0.35">
      <c r="A4153" s="6">
        <v>44574</v>
      </c>
      <c r="B4153" t="s">
        <v>45</v>
      </c>
      <c r="C4153" t="s">
        <v>62</v>
      </c>
      <c r="D4153" s="24">
        <v>44621</v>
      </c>
      <c r="E4153">
        <v>53</v>
      </c>
    </row>
    <row r="4154" spans="1:5" x14ac:dyDescent="0.35">
      <c r="A4154" s="6">
        <v>44574</v>
      </c>
      <c r="B4154" t="s">
        <v>45</v>
      </c>
      <c r="C4154" t="s">
        <v>62</v>
      </c>
      <c r="D4154" s="24">
        <v>44713</v>
      </c>
      <c r="E4154">
        <v>65.25</v>
      </c>
    </row>
    <row r="4155" spans="1:5" x14ac:dyDescent="0.35">
      <c r="A4155" s="6">
        <v>44574</v>
      </c>
      <c r="B4155" t="s">
        <v>45</v>
      </c>
      <c r="C4155" t="s">
        <v>62</v>
      </c>
      <c r="D4155" s="24">
        <v>44805</v>
      </c>
      <c r="E4155">
        <v>65.430000000000007</v>
      </c>
    </row>
    <row r="4156" spans="1:5" x14ac:dyDescent="0.35">
      <c r="A4156" s="6">
        <v>44574</v>
      </c>
      <c r="B4156" t="s">
        <v>45</v>
      </c>
      <c r="C4156" t="s">
        <v>62</v>
      </c>
      <c r="D4156" s="24">
        <v>44896</v>
      </c>
      <c r="E4156">
        <v>37.75</v>
      </c>
    </row>
    <row r="4157" spans="1:5" x14ac:dyDescent="0.35">
      <c r="A4157" s="6">
        <v>44574</v>
      </c>
      <c r="B4157" t="s">
        <v>45</v>
      </c>
      <c r="C4157" t="s">
        <v>62</v>
      </c>
      <c r="D4157" s="24">
        <v>44986</v>
      </c>
      <c r="E4157">
        <v>57</v>
      </c>
    </row>
    <row r="4158" spans="1:5" x14ac:dyDescent="0.35">
      <c r="A4158" s="6">
        <v>44574</v>
      </c>
      <c r="B4158" t="s">
        <v>45</v>
      </c>
      <c r="C4158" t="s">
        <v>62</v>
      </c>
      <c r="D4158" s="24">
        <v>45078</v>
      </c>
      <c r="E4158">
        <v>52.5</v>
      </c>
    </row>
    <row r="4159" spans="1:5" x14ac:dyDescent="0.35">
      <c r="A4159" s="6">
        <v>44574</v>
      </c>
      <c r="B4159" t="s">
        <v>45</v>
      </c>
      <c r="C4159" t="s">
        <v>62</v>
      </c>
      <c r="D4159" s="24">
        <v>45170</v>
      </c>
      <c r="E4159">
        <v>52.5</v>
      </c>
    </row>
    <row r="4160" spans="1:5" x14ac:dyDescent="0.35">
      <c r="A4160" s="6">
        <v>44574</v>
      </c>
      <c r="B4160" t="s">
        <v>45</v>
      </c>
      <c r="C4160" t="s">
        <v>62</v>
      </c>
      <c r="D4160" s="24">
        <v>45261</v>
      </c>
      <c r="E4160">
        <v>38</v>
      </c>
    </row>
    <row r="4161" spans="1:5" x14ac:dyDescent="0.35">
      <c r="A4161" s="6">
        <v>44575</v>
      </c>
      <c r="B4161" t="s">
        <v>45</v>
      </c>
      <c r="C4161" t="s">
        <v>62</v>
      </c>
      <c r="D4161" s="24">
        <v>44621</v>
      </c>
      <c r="E4161">
        <v>50.5</v>
      </c>
    </row>
    <row r="4162" spans="1:5" x14ac:dyDescent="0.35">
      <c r="A4162" s="6">
        <v>44575</v>
      </c>
      <c r="B4162" t="s">
        <v>45</v>
      </c>
      <c r="C4162" t="s">
        <v>62</v>
      </c>
      <c r="D4162" s="24">
        <v>44713</v>
      </c>
      <c r="E4162">
        <v>63.35</v>
      </c>
    </row>
    <row r="4163" spans="1:5" x14ac:dyDescent="0.35">
      <c r="A4163" s="6">
        <v>44575</v>
      </c>
      <c r="B4163" t="s">
        <v>45</v>
      </c>
      <c r="C4163" t="s">
        <v>62</v>
      </c>
      <c r="D4163" s="24">
        <v>44805</v>
      </c>
      <c r="E4163">
        <v>63.25</v>
      </c>
    </row>
    <row r="4164" spans="1:5" x14ac:dyDescent="0.35">
      <c r="A4164" s="6">
        <v>44575</v>
      </c>
      <c r="B4164" t="s">
        <v>45</v>
      </c>
      <c r="C4164" t="s">
        <v>62</v>
      </c>
      <c r="D4164" s="24">
        <v>44896</v>
      </c>
      <c r="E4164">
        <v>37.5</v>
      </c>
    </row>
    <row r="4165" spans="1:5" x14ac:dyDescent="0.35">
      <c r="A4165" s="6">
        <v>44575</v>
      </c>
      <c r="B4165" t="s">
        <v>45</v>
      </c>
      <c r="C4165" t="s">
        <v>62</v>
      </c>
      <c r="D4165" s="24">
        <v>44986</v>
      </c>
      <c r="E4165">
        <v>55.75</v>
      </c>
    </row>
    <row r="4166" spans="1:5" x14ac:dyDescent="0.35">
      <c r="A4166" s="6">
        <v>44575</v>
      </c>
      <c r="B4166" t="s">
        <v>45</v>
      </c>
      <c r="C4166" t="s">
        <v>62</v>
      </c>
      <c r="D4166" s="24">
        <v>45078</v>
      </c>
      <c r="E4166">
        <v>51.25</v>
      </c>
    </row>
    <row r="4167" spans="1:5" x14ac:dyDescent="0.35">
      <c r="A4167" s="6">
        <v>44575</v>
      </c>
      <c r="B4167" t="s">
        <v>45</v>
      </c>
      <c r="C4167" t="s">
        <v>62</v>
      </c>
      <c r="D4167" s="24">
        <v>45170</v>
      </c>
      <c r="E4167">
        <v>51</v>
      </c>
    </row>
    <row r="4168" spans="1:5" x14ac:dyDescent="0.35">
      <c r="A4168" s="6">
        <v>44575</v>
      </c>
      <c r="B4168" t="s">
        <v>45</v>
      </c>
      <c r="C4168" t="s">
        <v>62</v>
      </c>
      <c r="D4168" s="24">
        <v>45261</v>
      </c>
      <c r="E4168">
        <v>38</v>
      </c>
    </row>
    <row r="4169" spans="1:5" x14ac:dyDescent="0.35">
      <c r="A4169" s="6">
        <v>44578</v>
      </c>
      <c r="B4169" t="s">
        <v>45</v>
      </c>
      <c r="C4169" t="s">
        <v>62</v>
      </c>
      <c r="D4169" s="24">
        <v>44621</v>
      </c>
      <c r="E4169">
        <v>50.5</v>
      </c>
    </row>
    <row r="4170" spans="1:5" x14ac:dyDescent="0.35">
      <c r="A4170" s="6">
        <v>44578</v>
      </c>
      <c r="B4170" t="s">
        <v>45</v>
      </c>
      <c r="C4170" t="s">
        <v>62</v>
      </c>
      <c r="D4170" s="24">
        <v>44713</v>
      </c>
      <c r="E4170">
        <v>62</v>
      </c>
    </row>
    <row r="4171" spans="1:5" x14ac:dyDescent="0.35">
      <c r="A4171" s="6">
        <v>44578</v>
      </c>
      <c r="B4171" t="s">
        <v>45</v>
      </c>
      <c r="C4171" t="s">
        <v>62</v>
      </c>
      <c r="D4171" s="24">
        <v>44805</v>
      </c>
      <c r="E4171">
        <v>62</v>
      </c>
    </row>
    <row r="4172" spans="1:5" x14ac:dyDescent="0.35">
      <c r="A4172" s="6">
        <v>44578</v>
      </c>
      <c r="B4172" t="s">
        <v>45</v>
      </c>
      <c r="C4172" t="s">
        <v>62</v>
      </c>
      <c r="D4172" s="24">
        <v>44896</v>
      </c>
      <c r="E4172">
        <v>37.369999999999997</v>
      </c>
    </row>
    <row r="4173" spans="1:5" x14ac:dyDescent="0.35">
      <c r="A4173" s="6">
        <v>44578</v>
      </c>
      <c r="B4173" t="s">
        <v>45</v>
      </c>
      <c r="C4173" t="s">
        <v>62</v>
      </c>
      <c r="D4173" s="24">
        <v>44986</v>
      </c>
      <c r="E4173">
        <v>55.93</v>
      </c>
    </row>
    <row r="4174" spans="1:5" x14ac:dyDescent="0.35">
      <c r="A4174" s="6">
        <v>44578</v>
      </c>
      <c r="B4174" t="s">
        <v>45</v>
      </c>
      <c r="C4174" t="s">
        <v>62</v>
      </c>
      <c r="D4174" s="24">
        <v>45078</v>
      </c>
      <c r="E4174">
        <v>51.19</v>
      </c>
    </row>
    <row r="4175" spans="1:5" x14ac:dyDescent="0.35">
      <c r="A4175" s="6">
        <v>44578</v>
      </c>
      <c r="B4175" t="s">
        <v>45</v>
      </c>
      <c r="C4175" t="s">
        <v>62</v>
      </c>
      <c r="D4175" s="24">
        <v>45170</v>
      </c>
      <c r="E4175">
        <v>51</v>
      </c>
    </row>
    <row r="4176" spans="1:5" x14ac:dyDescent="0.35">
      <c r="A4176" s="6">
        <v>44578</v>
      </c>
      <c r="B4176" t="s">
        <v>45</v>
      </c>
      <c r="C4176" t="s">
        <v>62</v>
      </c>
      <c r="D4176" s="24">
        <v>45261</v>
      </c>
      <c r="E4176">
        <v>38</v>
      </c>
    </row>
    <row r="4177" spans="1:5" x14ac:dyDescent="0.35">
      <c r="A4177" s="6">
        <v>44579</v>
      </c>
      <c r="B4177" t="s">
        <v>45</v>
      </c>
      <c r="C4177" t="s">
        <v>62</v>
      </c>
      <c r="D4177" s="24">
        <v>44621</v>
      </c>
      <c r="E4177">
        <v>51</v>
      </c>
    </row>
    <row r="4178" spans="1:5" x14ac:dyDescent="0.35">
      <c r="A4178" s="6">
        <v>44579</v>
      </c>
      <c r="B4178" t="s">
        <v>45</v>
      </c>
      <c r="C4178" t="s">
        <v>62</v>
      </c>
      <c r="D4178" s="24">
        <v>44713</v>
      </c>
      <c r="E4178">
        <v>61.38</v>
      </c>
    </row>
    <row r="4179" spans="1:5" x14ac:dyDescent="0.35">
      <c r="A4179" s="6">
        <v>44579</v>
      </c>
      <c r="B4179" t="s">
        <v>45</v>
      </c>
      <c r="C4179" t="s">
        <v>62</v>
      </c>
      <c r="D4179" s="24">
        <v>44805</v>
      </c>
      <c r="E4179">
        <v>61.94</v>
      </c>
    </row>
    <row r="4180" spans="1:5" x14ac:dyDescent="0.35">
      <c r="A4180" s="6">
        <v>44579</v>
      </c>
      <c r="B4180" t="s">
        <v>45</v>
      </c>
      <c r="C4180" t="s">
        <v>62</v>
      </c>
      <c r="D4180" s="24">
        <v>44896</v>
      </c>
      <c r="E4180">
        <v>37.33</v>
      </c>
    </row>
    <row r="4181" spans="1:5" x14ac:dyDescent="0.35">
      <c r="A4181" s="6">
        <v>44579</v>
      </c>
      <c r="B4181" t="s">
        <v>45</v>
      </c>
      <c r="C4181" t="s">
        <v>62</v>
      </c>
      <c r="D4181" s="24">
        <v>44986</v>
      </c>
      <c r="E4181">
        <v>55.93</v>
      </c>
    </row>
    <row r="4182" spans="1:5" x14ac:dyDescent="0.35">
      <c r="A4182" s="6">
        <v>44579</v>
      </c>
      <c r="B4182" t="s">
        <v>45</v>
      </c>
      <c r="C4182" t="s">
        <v>62</v>
      </c>
      <c r="D4182" s="24">
        <v>45078</v>
      </c>
      <c r="E4182">
        <v>50</v>
      </c>
    </row>
    <row r="4183" spans="1:5" x14ac:dyDescent="0.35">
      <c r="A4183" s="6">
        <v>44579</v>
      </c>
      <c r="B4183" t="s">
        <v>45</v>
      </c>
      <c r="C4183" t="s">
        <v>62</v>
      </c>
      <c r="D4183" s="24">
        <v>45170</v>
      </c>
      <c r="E4183">
        <v>50</v>
      </c>
    </row>
    <row r="4184" spans="1:5" x14ac:dyDescent="0.35">
      <c r="A4184" s="6">
        <v>44579</v>
      </c>
      <c r="B4184" t="s">
        <v>45</v>
      </c>
      <c r="C4184" t="s">
        <v>62</v>
      </c>
      <c r="D4184" s="24">
        <v>45261</v>
      </c>
      <c r="E4184">
        <v>38</v>
      </c>
    </row>
    <row r="4185" spans="1:5" x14ac:dyDescent="0.35">
      <c r="A4185" s="6">
        <v>44580</v>
      </c>
      <c r="B4185" t="s">
        <v>45</v>
      </c>
      <c r="C4185" t="s">
        <v>62</v>
      </c>
      <c r="D4185" s="24">
        <v>44621</v>
      </c>
      <c r="E4185">
        <v>51</v>
      </c>
    </row>
    <row r="4186" spans="1:5" x14ac:dyDescent="0.35">
      <c r="A4186" s="6">
        <v>44580</v>
      </c>
      <c r="B4186" t="s">
        <v>45</v>
      </c>
      <c r="C4186" t="s">
        <v>62</v>
      </c>
      <c r="D4186" s="24">
        <v>44713</v>
      </c>
      <c r="E4186">
        <v>60.25</v>
      </c>
    </row>
    <row r="4187" spans="1:5" x14ac:dyDescent="0.35">
      <c r="A4187" s="6">
        <v>44580</v>
      </c>
      <c r="B4187" t="s">
        <v>45</v>
      </c>
      <c r="C4187" t="s">
        <v>62</v>
      </c>
      <c r="D4187" s="24">
        <v>44805</v>
      </c>
      <c r="E4187">
        <v>60.5</v>
      </c>
    </row>
    <row r="4188" spans="1:5" x14ac:dyDescent="0.35">
      <c r="A4188" s="6">
        <v>44580</v>
      </c>
      <c r="B4188" t="s">
        <v>45</v>
      </c>
      <c r="C4188" t="s">
        <v>62</v>
      </c>
      <c r="D4188" s="24">
        <v>44896</v>
      </c>
      <c r="E4188">
        <v>36.85</v>
      </c>
    </row>
    <row r="4189" spans="1:5" x14ac:dyDescent="0.35">
      <c r="A4189" s="6">
        <v>44580</v>
      </c>
      <c r="B4189" t="s">
        <v>45</v>
      </c>
      <c r="C4189" t="s">
        <v>62</v>
      </c>
      <c r="D4189" s="24">
        <v>44986</v>
      </c>
      <c r="E4189">
        <v>55.93</v>
      </c>
    </row>
    <row r="4190" spans="1:5" x14ac:dyDescent="0.35">
      <c r="A4190" s="6">
        <v>44580</v>
      </c>
      <c r="B4190" t="s">
        <v>45</v>
      </c>
      <c r="C4190" t="s">
        <v>62</v>
      </c>
      <c r="D4190" s="24">
        <v>45078</v>
      </c>
      <c r="E4190">
        <v>50</v>
      </c>
    </row>
    <row r="4191" spans="1:5" x14ac:dyDescent="0.35">
      <c r="A4191" s="6">
        <v>44580</v>
      </c>
      <c r="B4191" t="s">
        <v>45</v>
      </c>
      <c r="C4191" t="s">
        <v>62</v>
      </c>
      <c r="D4191" s="24">
        <v>45170</v>
      </c>
      <c r="E4191">
        <v>50</v>
      </c>
    </row>
    <row r="4192" spans="1:5" x14ac:dyDescent="0.35">
      <c r="A4192" s="6">
        <v>44580</v>
      </c>
      <c r="B4192" t="s">
        <v>45</v>
      </c>
      <c r="C4192" t="s">
        <v>62</v>
      </c>
      <c r="D4192" s="24">
        <v>45261</v>
      </c>
      <c r="E4192">
        <v>38</v>
      </c>
    </row>
    <row r="4193" spans="1:5" x14ac:dyDescent="0.35">
      <c r="A4193" s="6">
        <v>44581</v>
      </c>
      <c r="B4193" t="s">
        <v>45</v>
      </c>
      <c r="C4193" t="s">
        <v>62</v>
      </c>
      <c r="D4193" s="24">
        <v>44621</v>
      </c>
      <c r="E4193">
        <v>55</v>
      </c>
    </row>
    <row r="4194" spans="1:5" x14ac:dyDescent="0.35">
      <c r="A4194" s="6">
        <v>44581</v>
      </c>
      <c r="B4194" t="s">
        <v>45</v>
      </c>
      <c r="C4194" t="s">
        <v>62</v>
      </c>
      <c r="D4194" s="24">
        <v>44713</v>
      </c>
      <c r="E4194">
        <v>62.25</v>
      </c>
    </row>
    <row r="4195" spans="1:5" x14ac:dyDescent="0.35">
      <c r="A4195" s="6">
        <v>44581</v>
      </c>
      <c r="B4195" t="s">
        <v>45</v>
      </c>
      <c r="C4195" t="s">
        <v>62</v>
      </c>
      <c r="D4195" s="24">
        <v>44805</v>
      </c>
      <c r="E4195">
        <v>62</v>
      </c>
    </row>
    <row r="4196" spans="1:5" x14ac:dyDescent="0.35">
      <c r="A4196" s="6">
        <v>44581</v>
      </c>
      <c r="B4196" t="s">
        <v>45</v>
      </c>
      <c r="C4196" t="s">
        <v>62</v>
      </c>
      <c r="D4196" s="24">
        <v>44896</v>
      </c>
      <c r="E4196">
        <v>37</v>
      </c>
    </row>
    <row r="4197" spans="1:5" x14ac:dyDescent="0.35">
      <c r="A4197" s="6">
        <v>44581</v>
      </c>
      <c r="B4197" t="s">
        <v>45</v>
      </c>
      <c r="C4197" t="s">
        <v>62</v>
      </c>
      <c r="D4197" s="24">
        <v>44986</v>
      </c>
      <c r="E4197">
        <v>57</v>
      </c>
    </row>
    <row r="4198" spans="1:5" x14ac:dyDescent="0.35">
      <c r="A4198" s="6">
        <v>44581</v>
      </c>
      <c r="B4198" t="s">
        <v>45</v>
      </c>
      <c r="C4198" t="s">
        <v>62</v>
      </c>
      <c r="D4198" s="24">
        <v>45078</v>
      </c>
      <c r="E4198">
        <v>50.06</v>
      </c>
    </row>
    <row r="4199" spans="1:5" x14ac:dyDescent="0.35">
      <c r="A4199" s="6">
        <v>44581</v>
      </c>
      <c r="B4199" t="s">
        <v>45</v>
      </c>
      <c r="C4199" t="s">
        <v>62</v>
      </c>
      <c r="D4199" s="24">
        <v>45170</v>
      </c>
      <c r="E4199">
        <v>50.06</v>
      </c>
    </row>
    <row r="4200" spans="1:5" x14ac:dyDescent="0.35">
      <c r="A4200" s="6">
        <v>44581</v>
      </c>
      <c r="B4200" t="s">
        <v>45</v>
      </c>
      <c r="C4200" t="s">
        <v>62</v>
      </c>
      <c r="D4200" s="24">
        <v>45261</v>
      </c>
      <c r="E4200">
        <v>38</v>
      </c>
    </row>
    <row r="4201" spans="1:5" x14ac:dyDescent="0.35">
      <c r="A4201" s="6">
        <v>44582</v>
      </c>
      <c r="B4201" t="s">
        <v>45</v>
      </c>
      <c r="C4201" t="s">
        <v>62</v>
      </c>
      <c r="D4201" s="24">
        <v>44621</v>
      </c>
      <c r="E4201">
        <v>56.27</v>
      </c>
    </row>
    <row r="4202" spans="1:5" x14ac:dyDescent="0.35">
      <c r="A4202" s="6">
        <v>44582</v>
      </c>
      <c r="B4202" t="s">
        <v>45</v>
      </c>
      <c r="C4202" t="s">
        <v>62</v>
      </c>
      <c r="D4202" s="24">
        <v>44713</v>
      </c>
      <c r="E4202">
        <v>63.45</v>
      </c>
    </row>
    <row r="4203" spans="1:5" x14ac:dyDescent="0.35">
      <c r="A4203" s="6">
        <v>44582</v>
      </c>
      <c r="B4203" t="s">
        <v>45</v>
      </c>
      <c r="C4203" t="s">
        <v>62</v>
      </c>
      <c r="D4203" s="24">
        <v>44805</v>
      </c>
      <c r="E4203">
        <v>64.25</v>
      </c>
    </row>
    <row r="4204" spans="1:5" x14ac:dyDescent="0.35">
      <c r="A4204" s="6">
        <v>44582</v>
      </c>
      <c r="B4204" t="s">
        <v>45</v>
      </c>
      <c r="C4204" t="s">
        <v>62</v>
      </c>
      <c r="D4204" s="24">
        <v>44896</v>
      </c>
      <c r="E4204">
        <v>38</v>
      </c>
    </row>
    <row r="4205" spans="1:5" x14ac:dyDescent="0.35">
      <c r="A4205" s="6">
        <v>44582</v>
      </c>
      <c r="B4205" t="s">
        <v>45</v>
      </c>
      <c r="C4205" t="s">
        <v>62</v>
      </c>
      <c r="D4205" s="24">
        <v>44986</v>
      </c>
      <c r="E4205">
        <v>59</v>
      </c>
    </row>
    <row r="4206" spans="1:5" x14ac:dyDescent="0.35">
      <c r="A4206" s="6">
        <v>44582</v>
      </c>
      <c r="B4206" t="s">
        <v>45</v>
      </c>
      <c r="C4206" t="s">
        <v>62</v>
      </c>
      <c r="D4206" s="24">
        <v>45078</v>
      </c>
      <c r="E4206">
        <v>51.25</v>
      </c>
    </row>
    <row r="4207" spans="1:5" x14ac:dyDescent="0.35">
      <c r="A4207" s="6">
        <v>44582</v>
      </c>
      <c r="B4207" t="s">
        <v>45</v>
      </c>
      <c r="C4207" t="s">
        <v>62</v>
      </c>
      <c r="D4207" s="24">
        <v>45170</v>
      </c>
      <c r="E4207">
        <v>50.85</v>
      </c>
    </row>
    <row r="4208" spans="1:5" x14ac:dyDescent="0.35">
      <c r="A4208" s="6">
        <v>44582</v>
      </c>
      <c r="B4208" t="s">
        <v>45</v>
      </c>
      <c r="C4208" t="s">
        <v>62</v>
      </c>
      <c r="D4208" s="24">
        <v>45261</v>
      </c>
      <c r="E4208">
        <v>38.75</v>
      </c>
    </row>
    <row r="4209" spans="1:5" x14ac:dyDescent="0.35">
      <c r="A4209" s="6">
        <v>44585</v>
      </c>
      <c r="B4209" t="s">
        <v>45</v>
      </c>
      <c r="C4209" t="s">
        <v>62</v>
      </c>
      <c r="D4209" s="24">
        <v>44621</v>
      </c>
      <c r="E4209">
        <v>52</v>
      </c>
    </row>
    <row r="4210" spans="1:5" x14ac:dyDescent="0.35">
      <c r="A4210" s="6">
        <v>44585</v>
      </c>
      <c r="B4210" t="s">
        <v>45</v>
      </c>
      <c r="C4210" t="s">
        <v>62</v>
      </c>
      <c r="D4210" s="24">
        <v>44713</v>
      </c>
      <c r="E4210">
        <v>62</v>
      </c>
    </row>
    <row r="4211" spans="1:5" x14ac:dyDescent="0.35">
      <c r="A4211" s="6">
        <v>44585</v>
      </c>
      <c r="B4211" t="s">
        <v>45</v>
      </c>
      <c r="C4211" t="s">
        <v>62</v>
      </c>
      <c r="D4211" s="24">
        <v>44805</v>
      </c>
      <c r="E4211">
        <v>61</v>
      </c>
    </row>
    <row r="4212" spans="1:5" x14ac:dyDescent="0.35">
      <c r="A4212" s="6">
        <v>44585</v>
      </c>
      <c r="B4212" t="s">
        <v>45</v>
      </c>
      <c r="C4212" t="s">
        <v>62</v>
      </c>
      <c r="D4212" s="24">
        <v>44896</v>
      </c>
      <c r="E4212">
        <v>37.57</v>
      </c>
    </row>
    <row r="4213" spans="1:5" x14ac:dyDescent="0.35">
      <c r="A4213" s="6">
        <v>44585</v>
      </c>
      <c r="B4213" t="s">
        <v>45</v>
      </c>
      <c r="C4213" t="s">
        <v>62</v>
      </c>
      <c r="D4213" s="24">
        <v>44986</v>
      </c>
      <c r="E4213">
        <v>56.75</v>
      </c>
    </row>
    <row r="4214" spans="1:5" x14ac:dyDescent="0.35">
      <c r="A4214" s="6">
        <v>44585</v>
      </c>
      <c r="B4214" t="s">
        <v>45</v>
      </c>
      <c r="C4214" t="s">
        <v>62</v>
      </c>
      <c r="D4214" s="24">
        <v>45078</v>
      </c>
      <c r="E4214">
        <v>49.75</v>
      </c>
    </row>
    <row r="4215" spans="1:5" x14ac:dyDescent="0.35">
      <c r="A4215" s="6">
        <v>44585</v>
      </c>
      <c r="B4215" t="s">
        <v>45</v>
      </c>
      <c r="C4215" t="s">
        <v>62</v>
      </c>
      <c r="D4215" s="24">
        <v>45170</v>
      </c>
      <c r="E4215">
        <v>50</v>
      </c>
    </row>
    <row r="4216" spans="1:5" x14ac:dyDescent="0.35">
      <c r="A4216" s="6">
        <v>44585</v>
      </c>
      <c r="B4216" t="s">
        <v>45</v>
      </c>
      <c r="C4216" t="s">
        <v>62</v>
      </c>
      <c r="D4216" s="24">
        <v>45261</v>
      </c>
      <c r="E4216">
        <v>38</v>
      </c>
    </row>
    <row r="4217" spans="1:5" x14ac:dyDescent="0.35">
      <c r="A4217" s="6">
        <v>44587</v>
      </c>
      <c r="B4217" t="s">
        <v>45</v>
      </c>
      <c r="C4217" t="s">
        <v>62</v>
      </c>
      <c r="D4217" s="24">
        <v>44621</v>
      </c>
      <c r="E4217">
        <v>50</v>
      </c>
    </row>
    <row r="4218" spans="1:5" x14ac:dyDescent="0.35">
      <c r="A4218" s="6">
        <v>44587</v>
      </c>
      <c r="B4218" t="s">
        <v>45</v>
      </c>
      <c r="C4218" t="s">
        <v>62</v>
      </c>
      <c r="D4218" s="24">
        <v>44713</v>
      </c>
      <c r="E4218">
        <v>62</v>
      </c>
    </row>
    <row r="4219" spans="1:5" x14ac:dyDescent="0.35">
      <c r="A4219" s="6">
        <v>44587</v>
      </c>
      <c r="B4219" t="s">
        <v>45</v>
      </c>
      <c r="C4219" t="s">
        <v>62</v>
      </c>
      <c r="D4219" s="24">
        <v>44805</v>
      </c>
      <c r="E4219">
        <v>61.97</v>
      </c>
    </row>
    <row r="4220" spans="1:5" x14ac:dyDescent="0.35">
      <c r="A4220" s="6">
        <v>44587</v>
      </c>
      <c r="B4220" t="s">
        <v>45</v>
      </c>
      <c r="C4220" t="s">
        <v>62</v>
      </c>
      <c r="D4220" s="24">
        <v>44896</v>
      </c>
      <c r="E4220">
        <v>36.32</v>
      </c>
    </row>
    <row r="4221" spans="1:5" x14ac:dyDescent="0.35">
      <c r="A4221" s="6">
        <v>44587</v>
      </c>
      <c r="B4221" t="s">
        <v>45</v>
      </c>
      <c r="C4221" t="s">
        <v>62</v>
      </c>
      <c r="D4221" s="24">
        <v>44986</v>
      </c>
      <c r="E4221">
        <v>56.16</v>
      </c>
    </row>
    <row r="4222" spans="1:5" x14ac:dyDescent="0.35">
      <c r="A4222" s="6">
        <v>44587</v>
      </c>
      <c r="B4222" t="s">
        <v>45</v>
      </c>
      <c r="C4222" t="s">
        <v>62</v>
      </c>
      <c r="D4222" s="24">
        <v>45078</v>
      </c>
      <c r="E4222">
        <v>49.65</v>
      </c>
    </row>
    <row r="4223" spans="1:5" x14ac:dyDescent="0.35">
      <c r="A4223" s="6">
        <v>44587</v>
      </c>
      <c r="B4223" t="s">
        <v>45</v>
      </c>
      <c r="C4223" t="s">
        <v>62</v>
      </c>
      <c r="D4223" s="24">
        <v>45170</v>
      </c>
      <c r="E4223">
        <v>50</v>
      </c>
    </row>
    <row r="4224" spans="1:5" x14ac:dyDescent="0.35">
      <c r="A4224" s="6">
        <v>44587</v>
      </c>
      <c r="B4224" t="s">
        <v>45</v>
      </c>
      <c r="C4224" t="s">
        <v>62</v>
      </c>
      <c r="D4224" s="24">
        <v>45261</v>
      </c>
      <c r="E4224">
        <v>38</v>
      </c>
    </row>
    <row r="4225" spans="1:5" x14ac:dyDescent="0.35">
      <c r="A4225" s="6">
        <v>44588</v>
      </c>
      <c r="B4225" t="s">
        <v>45</v>
      </c>
      <c r="C4225" t="s">
        <v>62</v>
      </c>
      <c r="D4225" s="24">
        <v>44621</v>
      </c>
      <c r="E4225">
        <v>50.5</v>
      </c>
    </row>
    <row r="4226" spans="1:5" x14ac:dyDescent="0.35">
      <c r="A4226" s="6">
        <v>44588</v>
      </c>
      <c r="B4226" t="s">
        <v>45</v>
      </c>
      <c r="C4226" t="s">
        <v>62</v>
      </c>
      <c r="D4226" s="24">
        <v>44713</v>
      </c>
      <c r="E4226">
        <v>63.05</v>
      </c>
    </row>
    <row r="4227" spans="1:5" x14ac:dyDescent="0.35">
      <c r="A4227" s="6">
        <v>44588</v>
      </c>
      <c r="B4227" t="s">
        <v>45</v>
      </c>
      <c r="C4227" t="s">
        <v>62</v>
      </c>
      <c r="D4227" s="24">
        <v>44805</v>
      </c>
      <c r="E4227">
        <v>62.27</v>
      </c>
    </row>
    <row r="4228" spans="1:5" x14ac:dyDescent="0.35">
      <c r="A4228" s="6">
        <v>44588</v>
      </c>
      <c r="B4228" t="s">
        <v>45</v>
      </c>
      <c r="C4228" t="s">
        <v>62</v>
      </c>
      <c r="D4228" s="24">
        <v>44896</v>
      </c>
      <c r="E4228">
        <v>36.549999999999997</v>
      </c>
    </row>
    <row r="4229" spans="1:5" x14ac:dyDescent="0.35">
      <c r="A4229" s="6">
        <v>44588</v>
      </c>
      <c r="B4229" t="s">
        <v>45</v>
      </c>
      <c r="C4229" t="s">
        <v>62</v>
      </c>
      <c r="D4229" s="24">
        <v>44986</v>
      </c>
      <c r="E4229">
        <v>57.25</v>
      </c>
    </row>
    <row r="4230" spans="1:5" x14ac:dyDescent="0.35">
      <c r="A4230" s="6">
        <v>44588</v>
      </c>
      <c r="B4230" t="s">
        <v>45</v>
      </c>
      <c r="C4230" t="s">
        <v>62</v>
      </c>
      <c r="D4230" s="24">
        <v>45078</v>
      </c>
      <c r="E4230">
        <v>50.25</v>
      </c>
    </row>
    <row r="4231" spans="1:5" x14ac:dyDescent="0.35">
      <c r="A4231" s="6">
        <v>44588</v>
      </c>
      <c r="B4231" t="s">
        <v>45</v>
      </c>
      <c r="C4231" t="s">
        <v>62</v>
      </c>
      <c r="D4231" s="24">
        <v>45170</v>
      </c>
      <c r="E4231">
        <v>50.5</v>
      </c>
    </row>
    <row r="4232" spans="1:5" x14ac:dyDescent="0.35">
      <c r="A4232" s="6">
        <v>44588</v>
      </c>
      <c r="B4232" t="s">
        <v>45</v>
      </c>
      <c r="C4232" t="s">
        <v>62</v>
      </c>
      <c r="D4232" s="24">
        <v>45261</v>
      </c>
      <c r="E4232">
        <v>38.5</v>
      </c>
    </row>
    <row r="4233" spans="1:5" x14ac:dyDescent="0.35">
      <c r="A4233" s="6">
        <v>44589</v>
      </c>
      <c r="B4233" t="s">
        <v>45</v>
      </c>
      <c r="C4233" t="s">
        <v>62</v>
      </c>
      <c r="D4233" s="24">
        <v>44621</v>
      </c>
      <c r="E4233">
        <v>51.5</v>
      </c>
    </row>
    <row r="4234" spans="1:5" x14ac:dyDescent="0.35">
      <c r="A4234" s="6">
        <v>44589</v>
      </c>
      <c r="B4234" t="s">
        <v>45</v>
      </c>
      <c r="C4234" t="s">
        <v>62</v>
      </c>
      <c r="D4234" s="24">
        <v>44713</v>
      </c>
      <c r="E4234">
        <v>62.75</v>
      </c>
    </row>
    <row r="4235" spans="1:5" x14ac:dyDescent="0.35">
      <c r="A4235" s="6">
        <v>44589</v>
      </c>
      <c r="B4235" t="s">
        <v>45</v>
      </c>
      <c r="C4235" t="s">
        <v>62</v>
      </c>
      <c r="D4235" s="24">
        <v>44805</v>
      </c>
      <c r="E4235">
        <v>62.83</v>
      </c>
    </row>
    <row r="4236" spans="1:5" x14ac:dyDescent="0.35">
      <c r="A4236" s="6">
        <v>44589</v>
      </c>
      <c r="B4236" t="s">
        <v>45</v>
      </c>
      <c r="C4236" t="s">
        <v>62</v>
      </c>
      <c r="D4236" s="24">
        <v>44896</v>
      </c>
      <c r="E4236">
        <v>37.25</v>
      </c>
    </row>
    <row r="4237" spans="1:5" x14ac:dyDescent="0.35">
      <c r="A4237" s="6">
        <v>44589</v>
      </c>
      <c r="B4237" t="s">
        <v>45</v>
      </c>
      <c r="C4237" t="s">
        <v>62</v>
      </c>
      <c r="D4237" s="24">
        <v>44986</v>
      </c>
      <c r="E4237">
        <v>57.25</v>
      </c>
    </row>
    <row r="4238" spans="1:5" x14ac:dyDescent="0.35">
      <c r="A4238" s="6">
        <v>44589</v>
      </c>
      <c r="B4238" t="s">
        <v>45</v>
      </c>
      <c r="C4238" t="s">
        <v>62</v>
      </c>
      <c r="D4238" s="24">
        <v>45078</v>
      </c>
      <c r="E4238">
        <v>50.6</v>
      </c>
    </row>
    <row r="4239" spans="1:5" x14ac:dyDescent="0.35">
      <c r="A4239" s="6">
        <v>44589</v>
      </c>
      <c r="B4239" t="s">
        <v>45</v>
      </c>
      <c r="C4239" t="s">
        <v>62</v>
      </c>
      <c r="D4239" s="24">
        <v>45170</v>
      </c>
      <c r="E4239">
        <v>50.5</v>
      </c>
    </row>
    <row r="4240" spans="1:5" x14ac:dyDescent="0.35">
      <c r="A4240" s="6">
        <v>44589</v>
      </c>
      <c r="B4240" t="s">
        <v>45</v>
      </c>
      <c r="C4240" t="s">
        <v>62</v>
      </c>
      <c r="D4240" s="24">
        <v>45261</v>
      </c>
      <c r="E4240">
        <v>38.25</v>
      </c>
    </row>
    <row r="4241" spans="1:5" x14ac:dyDescent="0.35">
      <c r="A4241" s="6">
        <v>44592</v>
      </c>
      <c r="B4241" t="s">
        <v>45</v>
      </c>
      <c r="C4241" t="s">
        <v>62</v>
      </c>
      <c r="D4241" s="24">
        <v>44621</v>
      </c>
      <c r="E4241">
        <v>53</v>
      </c>
    </row>
    <row r="4242" spans="1:5" x14ac:dyDescent="0.35">
      <c r="A4242" s="6">
        <v>44592</v>
      </c>
      <c r="B4242" t="s">
        <v>45</v>
      </c>
      <c r="C4242" t="s">
        <v>62</v>
      </c>
      <c r="D4242" s="24">
        <v>44713</v>
      </c>
      <c r="E4242">
        <v>62.6</v>
      </c>
    </row>
    <row r="4243" spans="1:5" x14ac:dyDescent="0.35">
      <c r="A4243" s="6">
        <v>44592</v>
      </c>
      <c r="B4243" t="s">
        <v>45</v>
      </c>
      <c r="C4243" t="s">
        <v>62</v>
      </c>
      <c r="D4243" s="24">
        <v>44805</v>
      </c>
      <c r="E4243">
        <v>62</v>
      </c>
    </row>
    <row r="4244" spans="1:5" x14ac:dyDescent="0.35">
      <c r="A4244" s="6">
        <v>44592</v>
      </c>
      <c r="B4244" t="s">
        <v>45</v>
      </c>
      <c r="C4244" t="s">
        <v>62</v>
      </c>
      <c r="D4244" s="24">
        <v>44896</v>
      </c>
      <c r="E4244">
        <v>37.28</v>
      </c>
    </row>
    <row r="4245" spans="1:5" x14ac:dyDescent="0.35">
      <c r="A4245" s="6">
        <v>44592</v>
      </c>
      <c r="B4245" t="s">
        <v>45</v>
      </c>
      <c r="C4245" t="s">
        <v>62</v>
      </c>
      <c r="D4245" s="24">
        <v>44986</v>
      </c>
      <c r="E4245">
        <v>57</v>
      </c>
    </row>
    <row r="4246" spans="1:5" x14ac:dyDescent="0.35">
      <c r="A4246" s="6">
        <v>44592</v>
      </c>
      <c r="B4246" t="s">
        <v>45</v>
      </c>
      <c r="C4246" t="s">
        <v>62</v>
      </c>
      <c r="D4246" s="24">
        <v>45078</v>
      </c>
      <c r="E4246">
        <v>50</v>
      </c>
    </row>
    <row r="4247" spans="1:5" x14ac:dyDescent="0.35">
      <c r="A4247" s="6">
        <v>44592</v>
      </c>
      <c r="B4247" t="s">
        <v>45</v>
      </c>
      <c r="C4247" t="s">
        <v>62</v>
      </c>
      <c r="D4247" s="24">
        <v>45170</v>
      </c>
      <c r="E4247">
        <v>50.5</v>
      </c>
    </row>
    <row r="4248" spans="1:5" x14ac:dyDescent="0.35">
      <c r="A4248" s="6">
        <v>44592</v>
      </c>
      <c r="B4248" t="s">
        <v>45</v>
      </c>
      <c r="C4248" t="s">
        <v>62</v>
      </c>
      <c r="D4248" s="24">
        <v>45261</v>
      </c>
      <c r="E4248">
        <v>38.25</v>
      </c>
    </row>
    <row r="4249" spans="1:5" x14ac:dyDescent="0.35">
      <c r="A4249" s="6">
        <v>44593</v>
      </c>
      <c r="B4249" t="s">
        <v>45</v>
      </c>
      <c r="C4249" t="s">
        <v>62</v>
      </c>
      <c r="D4249" s="24">
        <v>44621</v>
      </c>
      <c r="E4249">
        <v>57</v>
      </c>
    </row>
    <row r="4250" spans="1:5" x14ac:dyDescent="0.35">
      <c r="A4250" s="6">
        <v>44593</v>
      </c>
      <c r="B4250" t="s">
        <v>45</v>
      </c>
      <c r="C4250" t="s">
        <v>62</v>
      </c>
      <c r="D4250" s="24">
        <v>44713</v>
      </c>
      <c r="E4250">
        <v>63.25</v>
      </c>
    </row>
    <row r="4251" spans="1:5" x14ac:dyDescent="0.35">
      <c r="A4251" s="6">
        <v>44593</v>
      </c>
      <c r="B4251" t="s">
        <v>45</v>
      </c>
      <c r="C4251" t="s">
        <v>62</v>
      </c>
      <c r="D4251" s="24">
        <v>44805</v>
      </c>
      <c r="E4251">
        <v>62.5</v>
      </c>
    </row>
    <row r="4252" spans="1:5" x14ac:dyDescent="0.35">
      <c r="A4252" s="6">
        <v>44593</v>
      </c>
      <c r="B4252" t="s">
        <v>45</v>
      </c>
      <c r="C4252" t="s">
        <v>62</v>
      </c>
      <c r="D4252" s="24">
        <v>44896</v>
      </c>
      <c r="E4252">
        <v>37.75</v>
      </c>
    </row>
    <row r="4253" spans="1:5" x14ac:dyDescent="0.35">
      <c r="A4253" s="6">
        <v>44593</v>
      </c>
      <c r="B4253" t="s">
        <v>45</v>
      </c>
      <c r="C4253" t="s">
        <v>62</v>
      </c>
      <c r="D4253" s="24">
        <v>44986</v>
      </c>
      <c r="E4253">
        <v>57.75</v>
      </c>
    </row>
    <row r="4254" spans="1:5" x14ac:dyDescent="0.35">
      <c r="A4254" s="6">
        <v>44593</v>
      </c>
      <c r="B4254" t="s">
        <v>45</v>
      </c>
      <c r="C4254" t="s">
        <v>62</v>
      </c>
      <c r="D4254" s="24">
        <v>45078</v>
      </c>
      <c r="E4254">
        <v>50.62</v>
      </c>
    </row>
    <row r="4255" spans="1:5" x14ac:dyDescent="0.35">
      <c r="A4255" s="6">
        <v>44593</v>
      </c>
      <c r="B4255" t="s">
        <v>45</v>
      </c>
      <c r="C4255" t="s">
        <v>62</v>
      </c>
      <c r="D4255" s="24">
        <v>45170</v>
      </c>
      <c r="E4255">
        <v>51</v>
      </c>
    </row>
    <row r="4256" spans="1:5" x14ac:dyDescent="0.35">
      <c r="A4256" s="6">
        <v>44593</v>
      </c>
      <c r="B4256" t="s">
        <v>45</v>
      </c>
      <c r="C4256" t="s">
        <v>62</v>
      </c>
      <c r="D4256" s="24">
        <v>45261</v>
      </c>
      <c r="E4256">
        <v>38.25</v>
      </c>
    </row>
    <row r="4257" spans="1:5" x14ac:dyDescent="0.35">
      <c r="A4257" s="6">
        <v>44594</v>
      </c>
      <c r="B4257" t="s">
        <v>45</v>
      </c>
      <c r="C4257" t="s">
        <v>62</v>
      </c>
      <c r="D4257" s="24">
        <v>44621</v>
      </c>
      <c r="E4257">
        <v>60.5</v>
      </c>
    </row>
    <row r="4258" spans="1:5" x14ac:dyDescent="0.35">
      <c r="A4258" s="6">
        <v>44594</v>
      </c>
      <c r="B4258" t="s">
        <v>45</v>
      </c>
      <c r="C4258" t="s">
        <v>62</v>
      </c>
      <c r="D4258" s="24">
        <v>44713</v>
      </c>
      <c r="E4258">
        <v>64</v>
      </c>
    </row>
    <row r="4259" spans="1:5" x14ac:dyDescent="0.35">
      <c r="A4259" s="6">
        <v>44594</v>
      </c>
      <c r="B4259" t="s">
        <v>45</v>
      </c>
      <c r="C4259" t="s">
        <v>62</v>
      </c>
      <c r="D4259" s="24">
        <v>44805</v>
      </c>
      <c r="E4259">
        <v>62.97</v>
      </c>
    </row>
    <row r="4260" spans="1:5" x14ac:dyDescent="0.35">
      <c r="A4260" s="6">
        <v>44594</v>
      </c>
      <c r="B4260" t="s">
        <v>45</v>
      </c>
      <c r="C4260" t="s">
        <v>62</v>
      </c>
      <c r="D4260" s="24">
        <v>44896</v>
      </c>
      <c r="E4260">
        <v>38.479999999999997</v>
      </c>
    </row>
    <row r="4261" spans="1:5" x14ac:dyDescent="0.35">
      <c r="A4261" s="6">
        <v>44594</v>
      </c>
      <c r="B4261" t="s">
        <v>45</v>
      </c>
      <c r="C4261" t="s">
        <v>62</v>
      </c>
      <c r="D4261" s="24">
        <v>44986</v>
      </c>
      <c r="E4261">
        <v>58.97</v>
      </c>
    </row>
    <row r="4262" spans="1:5" x14ac:dyDescent="0.35">
      <c r="A4262" s="6">
        <v>44594</v>
      </c>
      <c r="B4262" t="s">
        <v>45</v>
      </c>
      <c r="C4262" t="s">
        <v>62</v>
      </c>
      <c r="D4262" s="24">
        <v>45078</v>
      </c>
      <c r="E4262">
        <v>51.69</v>
      </c>
    </row>
    <row r="4263" spans="1:5" x14ac:dyDescent="0.35">
      <c r="A4263" s="6">
        <v>44594</v>
      </c>
      <c r="B4263" t="s">
        <v>45</v>
      </c>
      <c r="C4263" t="s">
        <v>62</v>
      </c>
      <c r="D4263" s="24">
        <v>45170</v>
      </c>
      <c r="E4263">
        <v>51</v>
      </c>
    </row>
    <row r="4264" spans="1:5" x14ac:dyDescent="0.35">
      <c r="A4264" s="6">
        <v>44594</v>
      </c>
      <c r="B4264" t="s">
        <v>45</v>
      </c>
      <c r="C4264" t="s">
        <v>62</v>
      </c>
      <c r="D4264" s="24">
        <v>45261</v>
      </c>
      <c r="E4264">
        <v>38.25</v>
      </c>
    </row>
    <row r="4265" spans="1:5" x14ac:dyDescent="0.35">
      <c r="A4265" s="6">
        <v>44595</v>
      </c>
      <c r="B4265" t="s">
        <v>45</v>
      </c>
      <c r="C4265" t="s">
        <v>62</v>
      </c>
      <c r="D4265" s="24">
        <v>44621</v>
      </c>
      <c r="E4265">
        <v>61.25</v>
      </c>
    </row>
    <row r="4266" spans="1:5" x14ac:dyDescent="0.35">
      <c r="A4266" s="6">
        <v>44595</v>
      </c>
      <c r="B4266" t="s">
        <v>45</v>
      </c>
      <c r="C4266" t="s">
        <v>62</v>
      </c>
      <c r="D4266" s="24">
        <v>44713</v>
      </c>
      <c r="E4266">
        <v>62.85</v>
      </c>
    </row>
    <row r="4267" spans="1:5" x14ac:dyDescent="0.35">
      <c r="A4267" s="6">
        <v>44595</v>
      </c>
      <c r="B4267" t="s">
        <v>45</v>
      </c>
      <c r="C4267" t="s">
        <v>62</v>
      </c>
      <c r="D4267" s="24">
        <v>44805</v>
      </c>
      <c r="E4267">
        <v>62</v>
      </c>
    </row>
    <row r="4268" spans="1:5" x14ac:dyDescent="0.35">
      <c r="A4268" s="6">
        <v>44595</v>
      </c>
      <c r="B4268" t="s">
        <v>45</v>
      </c>
      <c r="C4268" t="s">
        <v>62</v>
      </c>
      <c r="D4268" s="24">
        <v>44896</v>
      </c>
      <c r="E4268">
        <v>38.31</v>
      </c>
    </row>
    <row r="4269" spans="1:5" x14ac:dyDescent="0.35">
      <c r="A4269" s="6">
        <v>44595</v>
      </c>
      <c r="B4269" t="s">
        <v>45</v>
      </c>
      <c r="C4269" t="s">
        <v>62</v>
      </c>
      <c r="D4269" s="24">
        <v>44986</v>
      </c>
      <c r="E4269">
        <v>58.25</v>
      </c>
    </row>
    <row r="4270" spans="1:5" x14ac:dyDescent="0.35">
      <c r="A4270" s="6">
        <v>44595</v>
      </c>
      <c r="B4270" t="s">
        <v>45</v>
      </c>
      <c r="C4270" t="s">
        <v>62</v>
      </c>
      <c r="D4270" s="24">
        <v>45078</v>
      </c>
      <c r="E4270">
        <v>50.75</v>
      </c>
    </row>
    <row r="4271" spans="1:5" x14ac:dyDescent="0.35">
      <c r="A4271" s="6">
        <v>44595</v>
      </c>
      <c r="B4271" t="s">
        <v>45</v>
      </c>
      <c r="C4271" t="s">
        <v>62</v>
      </c>
      <c r="D4271" s="24">
        <v>45170</v>
      </c>
      <c r="E4271">
        <v>51</v>
      </c>
    </row>
    <row r="4272" spans="1:5" x14ac:dyDescent="0.35">
      <c r="A4272" s="6">
        <v>44595</v>
      </c>
      <c r="B4272" t="s">
        <v>45</v>
      </c>
      <c r="C4272" t="s">
        <v>62</v>
      </c>
      <c r="D4272" s="24">
        <v>45261</v>
      </c>
      <c r="E4272">
        <v>37.5</v>
      </c>
    </row>
    <row r="4273" spans="1:5" x14ac:dyDescent="0.35">
      <c r="A4273" s="6">
        <v>44596</v>
      </c>
      <c r="B4273" t="s">
        <v>45</v>
      </c>
      <c r="C4273" t="s">
        <v>62</v>
      </c>
      <c r="D4273" s="24">
        <v>44621</v>
      </c>
      <c r="E4273">
        <v>61.5</v>
      </c>
    </row>
    <row r="4274" spans="1:5" x14ac:dyDescent="0.35">
      <c r="A4274" s="6">
        <v>44596</v>
      </c>
      <c r="B4274" t="s">
        <v>45</v>
      </c>
      <c r="C4274" t="s">
        <v>62</v>
      </c>
      <c r="D4274" s="24">
        <v>44713</v>
      </c>
      <c r="E4274">
        <v>62.25</v>
      </c>
    </row>
    <row r="4275" spans="1:5" x14ac:dyDescent="0.35">
      <c r="A4275" s="6">
        <v>44596</v>
      </c>
      <c r="B4275" t="s">
        <v>45</v>
      </c>
      <c r="C4275" t="s">
        <v>62</v>
      </c>
      <c r="D4275" s="24">
        <v>44805</v>
      </c>
      <c r="E4275">
        <v>62.5</v>
      </c>
    </row>
    <row r="4276" spans="1:5" x14ac:dyDescent="0.35">
      <c r="A4276" s="6">
        <v>44596</v>
      </c>
      <c r="B4276" t="s">
        <v>45</v>
      </c>
      <c r="C4276" t="s">
        <v>62</v>
      </c>
      <c r="D4276" s="24">
        <v>44896</v>
      </c>
      <c r="E4276">
        <v>38.799999999999997</v>
      </c>
    </row>
    <row r="4277" spans="1:5" x14ac:dyDescent="0.35">
      <c r="A4277" s="6">
        <v>44596</v>
      </c>
      <c r="B4277" t="s">
        <v>45</v>
      </c>
      <c r="C4277" t="s">
        <v>62</v>
      </c>
      <c r="D4277" s="24">
        <v>44986</v>
      </c>
      <c r="E4277">
        <v>58.65</v>
      </c>
    </row>
    <row r="4278" spans="1:5" x14ac:dyDescent="0.35">
      <c r="A4278" s="6">
        <v>44596</v>
      </c>
      <c r="B4278" t="s">
        <v>45</v>
      </c>
      <c r="C4278" t="s">
        <v>62</v>
      </c>
      <c r="D4278" s="24">
        <v>45078</v>
      </c>
      <c r="E4278">
        <v>50.75</v>
      </c>
    </row>
    <row r="4279" spans="1:5" x14ac:dyDescent="0.35">
      <c r="A4279" s="6">
        <v>44596</v>
      </c>
      <c r="B4279" t="s">
        <v>45</v>
      </c>
      <c r="C4279" t="s">
        <v>62</v>
      </c>
      <c r="D4279" s="24">
        <v>45170</v>
      </c>
      <c r="E4279">
        <v>51</v>
      </c>
    </row>
    <row r="4280" spans="1:5" x14ac:dyDescent="0.35">
      <c r="A4280" s="6">
        <v>44596</v>
      </c>
      <c r="B4280" t="s">
        <v>45</v>
      </c>
      <c r="C4280" t="s">
        <v>62</v>
      </c>
      <c r="D4280" s="24">
        <v>45261</v>
      </c>
      <c r="E4280">
        <v>37.5</v>
      </c>
    </row>
    <row r="4281" spans="1:5" x14ac:dyDescent="0.35">
      <c r="A4281" s="6">
        <v>44599</v>
      </c>
      <c r="B4281" t="s">
        <v>45</v>
      </c>
      <c r="C4281" t="s">
        <v>62</v>
      </c>
      <c r="D4281" s="24">
        <v>44621</v>
      </c>
      <c r="E4281">
        <v>57.5</v>
      </c>
    </row>
    <row r="4282" spans="1:5" x14ac:dyDescent="0.35">
      <c r="A4282" s="6">
        <v>44599</v>
      </c>
      <c r="B4282" t="s">
        <v>45</v>
      </c>
      <c r="C4282" t="s">
        <v>62</v>
      </c>
      <c r="D4282" s="24">
        <v>44713</v>
      </c>
      <c r="E4282">
        <v>61.5</v>
      </c>
    </row>
    <row r="4283" spans="1:5" x14ac:dyDescent="0.35">
      <c r="A4283" s="6">
        <v>44599</v>
      </c>
      <c r="B4283" t="s">
        <v>45</v>
      </c>
      <c r="C4283" t="s">
        <v>62</v>
      </c>
      <c r="D4283" s="24">
        <v>44805</v>
      </c>
      <c r="E4283">
        <v>61.43</v>
      </c>
    </row>
    <row r="4284" spans="1:5" x14ac:dyDescent="0.35">
      <c r="A4284" s="6">
        <v>44599</v>
      </c>
      <c r="B4284" t="s">
        <v>45</v>
      </c>
      <c r="C4284" t="s">
        <v>62</v>
      </c>
      <c r="D4284" s="24">
        <v>44896</v>
      </c>
      <c r="E4284">
        <v>38.14</v>
      </c>
    </row>
    <row r="4285" spans="1:5" x14ac:dyDescent="0.35">
      <c r="A4285" s="6">
        <v>44599</v>
      </c>
      <c r="B4285" t="s">
        <v>45</v>
      </c>
      <c r="C4285" t="s">
        <v>62</v>
      </c>
      <c r="D4285" s="24">
        <v>44986</v>
      </c>
      <c r="E4285">
        <v>57.5</v>
      </c>
    </row>
    <row r="4286" spans="1:5" x14ac:dyDescent="0.35">
      <c r="A4286" s="6">
        <v>44599</v>
      </c>
      <c r="B4286" t="s">
        <v>45</v>
      </c>
      <c r="C4286" t="s">
        <v>62</v>
      </c>
      <c r="D4286" s="24">
        <v>45078</v>
      </c>
      <c r="E4286">
        <v>49.89</v>
      </c>
    </row>
    <row r="4287" spans="1:5" x14ac:dyDescent="0.35">
      <c r="A4287" s="6">
        <v>44599</v>
      </c>
      <c r="B4287" t="s">
        <v>45</v>
      </c>
      <c r="C4287" t="s">
        <v>62</v>
      </c>
      <c r="D4287" s="24">
        <v>45170</v>
      </c>
      <c r="E4287">
        <v>50.25</v>
      </c>
    </row>
    <row r="4288" spans="1:5" x14ac:dyDescent="0.35">
      <c r="A4288" s="6">
        <v>44599</v>
      </c>
      <c r="B4288" t="s">
        <v>45</v>
      </c>
      <c r="C4288" t="s">
        <v>62</v>
      </c>
      <c r="D4288" s="24">
        <v>45261</v>
      </c>
      <c r="E4288">
        <v>37.5</v>
      </c>
    </row>
    <row r="4289" spans="1:5" x14ac:dyDescent="0.35">
      <c r="A4289" s="6">
        <v>44600</v>
      </c>
      <c r="B4289" t="s">
        <v>45</v>
      </c>
      <c r="C4289" t="s">
        <v>62</v>
      </c>
      <c r="D4289" s="24">
        <v>44621</v>
      </c>
      <c r="E4289">
        <v>58.5</v>
      </c>
    </row>
    <row r="4290" spans="1:5" x14ac:dyDescent="0.35">
      <c r="A4290" s="6">
        <v>44600</v>
      </c>
      <c r="B4290" t="s">
        <v>45</v>
      </c>
      <c r="C4290" t="s">
        <v>62</v>
      </c>
      <c r="D4290" s="24">
        <v>44713</v>
      </c>
      <c r="E4290">
        <v>61.8</v>
      </c>
    </row>
    <row r="4291" spans="1:5" x14ac:dyDescent="0.35">
      <c r="A4291" s="6">
        <v>44600</v>
      </c>
      <c r="B4291" t="s">
        <v>45</v>
      </c>
      <c r="C4291" t="s">
        <v>62</v>
      </c>
      <c r="D4291" s="24">
        <v>44805</v>
      </c>
      <c r="E4291">
        <v>61.27</v>
      </c>
    </row>
    <row r="4292" spans="1:5" x14ac:dyDescent="0.35">
      <c r="A4292" s="6">
        <v>44600</v>
      </c>
      <c r="B4292" t="s">
        <v>45</v>
      </c>
      <c r="C4292" t="s">
        <v>62</v>
      </c>
      <c r="D4292" s="24">
        <v>44896</v>
      </c>
      <c r="E4292">
        <v>38.200000000000003</v>
      </c>
    </row>
    <row r="4293" spans="1:5" x14ac:dyDescent="0.35">
      <c r="A4293" s="6">
        <v>44600</v>
      </c>
      <c r="B4293" t="s">
        <v>45</v>
      </c>
      <c r="C4293" t="s">
        <v>62</v>
      </c>
      <c r="D4293" s="24">
        <v>44986</v>
      </c>
      <c r="E4293">
        <v>57.5</v>
      </c>
    </row>
    <row r="4294" spans="1:5" x14ac:dyDescent="0.35">
      <c r="A4294" s="6">
        <v>44600</v>
      </c>
      <c r="B4294" t="s">
        <v>45</v>
      </c>
      <c r="C4294" t="s">
        <v>62</v>
      </c>
      <c r="D4294" s="24">
        <v>45078</v>
      </c>
      <c r="E4294">
        <v>49.98</v>
      </c>
    </row>
    <row r="4295" spans="1:5" x14ac:dyDescent="0.35">
      <c r="A4295" s="6">
        <v>44600</v>
      </c>
      <c r="B4295" t="s">
        <v>45</v>
      </c>
      <c r="C4295" t="s">
        <v>62</v>
      </c>
      <c r="D4295" s="24">
        <v>45170</v>
      </c>
      <c r="E4295">
        <v>50.25</v>
      </c>
    </row>
    <row r="4296" spans="1:5" x14ac:dyDescent="0.35">
      <c r="A4296" s="6">
        <v>44600</v>
      </c>
      <c r="B4296" t="s">
        <v>45</v>
      </c>
      <c r="C4296" t="s">
        <v>62</v>
      </c>
      <c r="D4296" s="24">
        <v>45261</v>
      </c>
      <c r="E4296">
        <v>37.5</v>
      </c>
    </row>
    <row r="4297" spans="1:5" x14ac:dyDescent="0.35">
      <c r="A4297" s="6">
        <v>44601</v>
      </c>
      <c r="B4297" t="s">
        <v>45</v>
      </c>
      <c r="C4297" t="s">
        <v>62</v>
      </c>
      <c r="D4297" s="24">
        <v>44621</v>
      </c>
      <c r="E4297">
        <v>57</v>
      </c>
    </row>
    <row r="4298" spans="1:5" x14ac:dyDescent="0.35">
      <c r="A4298" s="6">
        <v>44601</v>
      </c>
      <c r="B4298" t="s">
        <v>45</v>
      </c>
      <c r="C4298" t="s">
        <v>62</v>
      </c>
      <c r="D4298" s="24">
        <v>44713</v>
      </c>
      <c r="E4298">
        <v>61.75</v>
      </c>
    </row>
    <row r="4299" spans="1:5" x14ac:dyDescent="0.35">
      <c r="A4299" s="6">
        <v>44601</v>
      </c>
      <c r="B4299" t="s">
        <v>45</v>
      </c>
      <c r="C4299" t="s">
        <v>62</v>
      </c>
      <c r="D4299" s="24">
        <v>44805</v>
      </c>
      <c r="E4299">
        <v>61.25</v>
      </c>
    </row>
    <row r="4300" spans="1:5" x14ac:dyDescent="0.35">
      <c r="A4300" s="6">
        <v>44601</v>
      </c>
      <c r="B4300" t="s">
        <v>45</v>
      </c>
      <c r="C4300" t="s">
        <v>62</v>
      </c>
      <c r="D4300" s="24">
        <v>44896</v>
      </c>
      <c r="E4300">
        <v>37.9</v>
      </c>
    </row>
    <row r="4301" spans="1:5" x14ac:dyDescent="0.35">
      <c r="A4301" s="6">
        <v>44601</v>
      </c>
      <c r="B4301" t="s">
        <v>45</v>
      </c>
      <c r="C4301" t="s">
        <v>62</v>
      </c>
      <c r="D4301" s="24">
        <v>44986</v>
      </c>
      <c r="E4301">
        <v>58</v>
      </c>
    </row>
    <row r="4302" spans="1:5" x14ac:dyDescent="0.35">
      <c r="A4302" s="6">
        <v>44601</v>
      </c>
      <c r="B4302" t="s">
        <v>45</v>
      </c>
      <c r="C4302" t="s">
        <v>62</v>
      </c>
      <c r="D4302" s="24">
        <v>45078</v>
      </c>
      <c r="E4302">
        <v>49.83</v>
      </c>
    </row>
    <row r="4303" spans="1:5" x14ac:dyDescent="0.35">
      <c r="A4303" s="6">
        <v>44601</v>
      </c>
      <c r="B4303" t="s">
        <v>45</v>
      </c>
      <c r="C4303" t="s">
        <v>62</v>
      </c>
      <c r="D4303" s="24">
        <v>45170</v>
      </c>
      <c r="E4303">
        <v>50</v>
      </c>
    </row>
    <row r="4304" spans="1:5" x14ac:dyDescent="0.35">
      <c r="A4304" s="6">
        <v>44601</v>
      </c>
      <c r="B4304" t="s">
        <v>45</v>
      </c>
      <c r="C4304" t="s">
        <v>62</v>
      </c>
      <c r="D4304" s="24">
        <v>45261</v>
      </c>
      <c r="E4304">
        <v>37.5</v>
      </c>
    </row>
    <row r="4305" spans="1:5" x14ac:dyDescent="0.35">
      <c r="A4305" s="6">
        <v>44602</v>
      </c>
      <c r="B4305" t="s">
        <v>45</v>
      </c>
      <c r="C4305" t="s">
        <v>62</v>
      </c>
      <c r="D4305" s="24">
        <v>44621</v>
      </c>
      <c r="E4305">
        <v>55.53</v>
      </c>
    </row>
    <row r="4306" spans="1:5" x14ac:dyDescent="0.35">
      <c r="A4306" s="6">
        <v>44602</v>
      </c>
      <c r="B4306" t="s">
        <v>45</v>
      </c>
      <c r="C4306" t="s">
        <v>62</v>
      </c>
      <c r="D4306" s="24">
        <v>44713</v>
      </c>
      <c r="E4306">
        <v>61.75</v>
      </c>
    </row>
    <row r="4307" spans="1:5" x14ac:dyDescent="0.35">
      <c r="A4307" s="6">
        <v>44602</v>
      </c>
      <c r="B4307" t="s">
        <v>45</v>
      </c>
      <c r="C4307" t="s">
        <v>62</v>
      </c>
      <c r="D4307" s="24">
        <v>44805</v>
      </c>
      <c r="E4307">
        <v>61.17</v>
      </c>
    </row>
    <row r="4308" spans="1:5" x14ac:dyDescent="0.35">
      <c r="A4308" s="6">
        <v>44602</v>
      </c>
      <c r="B4308" t="s">
        <v>45</v>
      </c>
      <c r="C4308" t="s">
        <v>62</v>
      </c>
      <c r="D4308" s="24">
        <v>44896</v>
      </c>
      <c r="E4308">
        <v>37.85</v>
      </c>
    </row>
    <row r="4309" spans="1:5" x14ac:dyDescent="0.35">
      <c r="A4309" s="6">
        <v>44602</v>
      </c>
      <c r="B4309" t="s">
        <v>45</v>
      </c>
      <c r="C4309" t="s">
        <v>62</v>
      </c>
      <c r="D4309" s="24">
        <v>44986</v>
      </c>
      <c r="E4309">
        <v>57.93</v>
      </c>
    </row>
    <row r="4310" spans="1:5" x14ac:dyDescent="0.35">
      <c r="A4310" s="6">
        <v>44602</v>
      </c>
      <c r="B4310" t="s">
        <v>45</v>
      </c>
      <c r="C4310" t="s">
        <v>62</v>
      </c>
      <c r="D4310" s="24">
        <v>45078</v>
      </c>
      <c r="E4310">
        <v>49.77</v>
      </c>
    </row>
    <row r="4311" spans="1:5" x14ac:dyDescent="0.35">
      <c r="A4311" s="6">
        <v>44602</v>
      </c>
      <c r="B4311" t="s">
        <v>45</v>
      </c>
      <c r="C4311" t="s">
        <v>62</v>
      </c>
      <c r="D4311" s="24">
        <v>45170</v>
      </c>
      <c r="E4311">
        <v>50</v>
      </c>
    </row>
    <row r="4312" spans="1:5" x14ac:dyDescent="0.35">
      <c r="A4312" s="6">
        <v>44602</v>
      </c>
      <c r="B4312" t="s">
        <v>45</v>
      </c>
      <c r="C4312" t="s">
        <v>62</v>
      </c>
      <c r="D4312" s="24">
        <v>45261</v>
      </c>
      <c r="E4312">
        <v>37.5</v>
      </c>
    </row>
    <row r="4313" spans="1:5" x14ac:dyDescent="0.35">
      <c r="A4313" s="6">
        <v>44603</v>
      </c>
      <c r="B4313" t="s">
        <v>45</v>
      </c>
      <c r="C4313" t="s">
        <v>62</v>
      </c>
      <c r="D4313" s="24">
        <v>44621</v>
      </c>
      <c r="E4313">
        <v>56.39</v>
      </c>
    </row>
    <row r="4314" spans="1:5" x14ac:dyDescent="0.35">
      <c r="A4314" s="6">
        <v>44603</v>
      </c>
      <c r="B4314" t="s">
        <v>45</v>
      </c>
      <c r="C4314" t="s">
        <v>62</v>
      </c>
      <c r="D4314" s="24">
        <v>44713</v>
      </c>
      <c r="E4314">
        <v>61.4</v>
      </c>
    </row>
    <row r="4315" spans="1:5" x14ac:dyDescent="0.35">
      <c r="A4315" s="6">
        <v>44603</v>
      </c>
      <c r="B4315" t="s">
        <v>45</v>
      </c>
      <c r="C4315" t="s">
        <v>62</v>
      </c>
      <c r="D4315" s="24">
        <v>44805</v>
      </c>
      <c r="E4315">
        <v>61.24</v>
      </c>
    </row>
    <row r="4316" spans="1:5" x14ac:dyDescent="0.35">
      <c r="A4316" s="6">
        <v>44603</v>
      </c>
      <c r="B4316" t="s">
        <v>45</v>
      </c>
      <c r="C4316" t="s">
        <v>62</v>
      </c>
      <c r="D4316" s="24">
        <v>44896</v>
      </c>
      <c r="E4316">
        <v>37.89</v>
      </c>
    </row>
    <row r="4317" spans="1:5" x14ac:dyDescent="0.35">
      <c r="A4317" s="6">
        <v>44603</v>
      </c>
      <c r="B4317" t="s">
        <v>45</v>
      </c>
      <c r="C4317" t="s">
        <v>62</v>
      </c>
      <c r="D4317" s="24">
        <v>44986</v>
      </c>
      <c r="E4317">
        <v>58.1</v>
      </c>
    </row>
    <row r="4318" spans="1:5" x14ac:dyDescent="0.35">
      <c r="A4318" s="6">
        <v>44603</v>
      </c>
      <c r="B4318" t="s">
        <v>45</v>
      </c>
      <c r="C4318" t="s">
        <v>62</v>
      </c>
      <c r="D4318" s="24">
        <v>45078</v>
      </c>
      <c r="E4318">
        <v>49.77</v>
      </c>
    </row>
    <row r="4319" spans="1:5" x14ac:dyDescent="0.35">
      <c r="A4319" s="6">
        <v>44603</v>
      </c>
      <c r="B4319" t="s">
        <v>45</v>
      </c>
      <c r="C4319" t="s">
        <v>62</v>
      </c>
      <c r="D4319" s="24">
        <v>45170</v>
      </c>
      <c r="E4319">
        <v>50</v>
      </c>
    </row>
    <row r="4320" spans="1:5" x14ac:dyDescent="0.35">
      <c r="A4320" s="6">
        <v>44603</v>
      </c>
      <c r="B4320" t="s">
        <v>45</v>
      </c>
      <c r="C4320" t="s">
        <v>62</v>
      </c>
      <c r="D4320" s="24">
        <v>45261</v>
      </c>
      <c r="E4320">
        <v>37.5</v>
      </c>
    </row>
    <row r="4321" spans="1:5" x14ac:dyDescent="0.35">
      <c r="A4321" s="6">
        <v>44606</v>
      </c>
      <c r="B4321" t="s">
        <v>45</v>
      </c>
      <c r="C4321" t="s">
        <v>62</v>
      </c>
      <c r="D4321" s="24">
        <v>44621</v>
      </c>
      <c r="E4321">
        <v>56.25</v>
      </c>
    </row>
    <row r="4322" spans="1:5" x14ac:dyDescent="0.35">
      <c r="A4322" s="6">
        <v>44606</v>
      </c>
      <c r="B4322" t="s">
        <v>45</v>
      </c>
      <c r="C4322" t="s">
        <v>62</v>
      </c>
      <c r="D4322" s="24">
        <v>44713</v>
      </c>
      <c r="E4322">
        <v>61.5</v>
      </c>
    </row>
    <row r="4323" spans="1:5" x14ac:dyDescent="0.35">
      <c r="A4323" s="6">
        <v>44606</v>
      </c>
      <c r="B4323" t="s">
        <v>45</v>
      </c>
      <c r="C4323" t="s">
        <v>62</v>
      </c>
      <c r="D4323" s="24">
        <v>44805</v>
      </c>
      <c r="E4323">
        <v>61</v>
      </c>
    </row>
    <row r="4324" spans="1:5" x14ac:dyDescent="0.35">
      <c r="A4324" s="6">
        <v>44606</v>
      </c>
      <c r="B4324" t="s">
        <v>45</v>
      </c>
      <c r="C4324" t="s">
        <v>62</v>
      </c>
      <c r="D4324" s="24">
        <v>44896</v>
      </c>
      <c r="E4324">
        <v>37.6</v>
      </c>
    </row>
    <row r="4325" spans="1:5" x14ac:dyDescent="0.35">
      <c r="A4325" s="6">
        <v>44606</v>
      </c>
      <c r="B4325" t="s">
        <v>45</v>
      </c>
      <c r="C4325" t="s">
        <v>62</v>
      </c>
      <c r="D4325" s="24">
        <v>44986</v>
      </c>
      <c r="E4325">
        <v>58.5</v>
      </c>
    </row>
    <row r="4326" spans="1:5" x14ac:dyDescent="0.35">
      <c r="A4326" s="6">
        <v>44606</v>
      </c>
      <c r="B4326" t="s">
        <v>45</v>
      </c>
      <c r="C4326" t="s">
        <v>62</v>
      </c>
      <c r="D4326" s="24">
        <v>45078</v>
      </c>
      <c r="E4326">
        <v>49.85</v>
      </c>
    </row>
    <row r="4327" spans="1:5" x14ac:dyDescent="0.35">
      <c r="A4327" s="6">
        <v>44606</v>
      </c>
      <c r="B4327" t="s">
        <v>45</v>
      </c>
      <c r="C4327" t="s">
        <v>62</v>
      </c>
      <c r="D4327" s="24">
        <v>45170</v>
      </c>
      <c r="E4327">
        <v>50</v>
      </c>
    </row>
    <row r="4328" spans="1:5" x14ac:dyDescent="0.35">
      <c r="A4328" s="6">
        <v>44606</v>
      </c>
      <c r="B4328" t="s">
        <v>45</v>
      </c>
      <c r="C4328" t="s">
        <v>62</v>
      </c>
      <c r="D4328" s="24">
        <v>45261</v>
      </c>
      <c r="E4328">
        <v>37.5</v>
      </c>
    </row>
    <row r="4329" spans="1:5" x14ac:dyDescent="0.35">
      <c r="A4329" s="6">
        <v>44607</v>
      </c>
      <c r="B4329" t="s">
        <v>45</v>
      </c>
      <c r="C4329" t="s">
        <v>62</v>
      </c>
      <c r="D4329" s="24">
        <v>44621</v>
      </c>
      <c r="E4329">
        <v>56.25</v>
      </c>
    </row>
    <row r="4330" spans="1:5" x14ac:dyDescent="0.35">
      <c r="A4330" s="6">
        <v>44607</v>
      </c>
      <c r="B4330" t="s">
        <v>45</v>
      </c>
      <c r="C4330" t="s">
        <v>62</v>
      </c>
      <c r="D4330" s="24">
        <v>44713</v>
      </c>
      <c r="E4330">
        <v>61.5</v>
      </c>
    </row>
    <row r="4331" spans="1:5" x14ac:dyDescent="0.35">
      <c r="A4331" s="6">
        <v>44607</v>
      </c>
      <c r="B4331" t="s">
        <v>45</v>
      </c>
      <c r="C4331" t="s">
        <v>62</v>
      </c>
      <c r="D4331" s="24">
        <v>44805</v>
      </c>
      <c r="E4331">
        <v>61.25</v>
      </c>
    </row>
    <row r="4332" spans="1:5" x14ac:dyDescent="0.35">
      <c r="A4332" s="6">
        <v>44607</v>
      </c>
      <c r="B4332" t="s">
        <v>45</v>
      </c>
      <c r="C4332" t="s">
        <v>62</v>
      </c>
      <c r="D4332" s="24">
        <v>44896</v>
      </c>
      <c r="E4332">
        <v>37.56</v>
      </c>
    </row>
    <row r="4333" spans="1:5" x14ac:dyDescent="0.35">
      <c r="A4333" s="6">
        <v>44607</v>
      </c>
      <c r="B4333" t="s">
        <v>45</v>
      </c>
      <c r="C4333" t="s">
        <v>62</v>
      </c>
      <c r="D4333" s="24">
        <v>44986</v>
      </c>
      <c r="E4333">
        <v>58.8</v>
      </c>
    </row>
    <row r="4334" spans="1:5" x14ac:dyDescent="0.35">
      <c r="A4334" s="6">
        <v>44607</v>
      </c>
      <c r="B4334" t="s">
        <v>45</v>
      </c>
      <c r="C4334" t="s">
        <v>62</v>
      </c>
      <c r="D4334" s="24">
        <v>45078</v>
      </c>
      <c r="E4334">
        <v>49.89</v>
      </c>
    </row>
    <row r="4335" spans="1:5" x14ac:dyDescent="0.35">
      <c r="A4335" s="6">
        <v>44607</v>
      </c>
      <c r="B4335" t="s">
        <v>45</v>
      </c>
      <c r="C4335" t="s">
        <v>62</v>
      </c>
      <c r="D4335" s="24">
        <v>45170</v>
      </c>
      <c r="E4335">
        <v>49.79</v>
      </c>
    </row>
    <row r="4336" spans="1:5" x14ac:dyDescent="0.35">
      <c r="A4336" s="6">
        <v>44607</v>
      </c>
      <c r="B4336" t="s">
        <v>45</v>
      </c>
      <c r="C4336" t="s">
        <v>62</v>
      </c>
      <c r="D4336" s="24">
        <v>45261</v>
      </c>
      <c r="E4336">
        <v>37.340000000000003</v>
      </c>
    </row>
    <row r="4337" spans="1:5" x14ac:dyDescent="0.35">
      <c r="A4337" s="6">
        <v>44608</v>
      </c>
      <c r="B4337" t="s">
        <v>45</v>
      </c>
      <c r="C4337" t="s">
        <v>62</v>
      </c>
      <c r="D4337" s="24">
        <v>44621</v>
      </c>
      <c r="E4337">
        <v>56.5</v>
      </c>
    </row>
    <row r="4338" spans="1:5" x14ac:dyDescent="0.35">
      <c r="A4338" s="6">
        <v>44608</v>
      </c>
      <c r="B4338" t="s">
        <v>45</v>
      </c>
      <c r="C4338" t="s">
        <v>62</v>
      </c>
      <c r="D4338" s="24">
        <v>44713</v>
      </c>
      <c r="E4338">
        <v>61.9</v>
      </c>
    </row>
    <row r="4339" spans="1:5" x14ac:dyDescent="0.35">
      <c r="A4339" s="6">
        <v>44608</v>
      </c>
      <c r="B4339" t="s">
        <v>45</v>
      </c>
      <c r="C4339" t="s">
        <v>62</v>
      </c>
      <c r="D4339" s="24">
        <v>44805</v>
      </c>
      <c r="E4339">
        <v>60.75</v>
      </c>
    </row>
    <row r="4340" spans="1:5" x14ac:dyDescent="0.35">
      <c r="A4340" s="6">
        <v>44608</v>
      </c>
      <c r="B4340" t="s">
        <v>45</v>
      </c>
      <c r="C4340" t="s">
        <v>62</v>
      </c>
      <c r="D4340" s="24">
        <v>44896</v>
      </c>
      <c r="E4340">
        <v>37.56</v>
      </c>
    </row>
    <row r="4341" spans="1:5" x14ac:dyDescent="0.35">
      <c r="A4341" s="6">
        <v>44608</v>
      </c>
      <c r="B4341" t="s">
        <v>45</v>
      </c>
      <c r="C4341" t="s">
        <v>62</v>
      </c>
      <c r="D4341" s="24">
        <v>44986</v>
      </c>
      <c r="E4341">
        <v>58.75</v>
      </c>
    </row>
    <row r="4342" spans="1:5" x14ac:dyDescent="0.35">
      <c r="A4342" s="6">
        <v>44608</v>
      </c>
      <c r="B4342" t="s">
        <v>45</v>
      </c>
      <c r="C4342" t="s">
        <v>62</v>
      </c>
      <c r="D4342" s="24">
        <v>45078</v>
      </c>
      <c r="E4342">
        <v>50.15</v>
      </c>
    </row>
    <row r="4343" spans="1:5" x14ac:dyDescent="0.35">
      <c r="A4343" s="6">
        <v>44608</v>
      </c>
      <c r="B4343" t="s">
        <v>45</v>
      </c>
      <c r="C4343" t="s">
        <v>62</v>
      </c>
      <c r="D4343" s="24">
        <v>45170</v>
      </c>
      <c r="E4343">
        <v>50</v>
      </c>
    </row>
    <row r="4344" spans="1:5" x14ac:dyDescent="0.35">
      <c r="A4344" s="6">
        <v>44608</v>
      </c>
      <c r="B4344" t="s">
        <v>45</v>
      </c>
      <c r="C4344" t="s">
        <v>62</v>
      </c>
      <c r="D4344" s="24">
        <v>45261</v>
      </c>
      <c r="E4344">
        <v>37.75</v>
      </c>
    </row>
    <row r="4345" spans="1:5" x14ac:dyDescent="0.35">
      <c r="A4345" s="6">
        <v>44609</v>
      </c>
      <c r="B4345" t="s">
        <v>45</v>
      </c>
      <c r="C4345" t="s">
        <v>62</v>
      </c>
      <c r="D4345" s="24">
        <v>44621</v>
      </c>
      <c r="E4345">
        <v>57</v>
      </c>
    </row>
    <row r="4346" spans="1:5" x14ac:dyDescent="0.35">
      <c r="A4346" s="6">
        <v>44609</v>
      </c>
      <c r="B4346" t="s">
        <v>45</v>
      </c>
      <c r="C4346" t="s">
        <v>62</v>
      </c>
      <c r="D4346" s="24">
        <v>44713</v>
      </c>
      <c r="E4346">
        <v>62.95</v>
      </c>
    </row>
    <row r="4347" spans="1:5" x14ac:dyDescent="0.35">
      <c r="A4347" s="6">
        <v>44609</v>
      </c>
      <c r="B4347" t="s">
        <v>45</v>
      </c>
      <c r="C4347" t="s">
        <v>62</v>
      </c>
      <c r="D4347" s="24">
        <v>44805</v>
      </c>
      <c r="E4347">
        <v>61.5</v>
      </c>
    </row>
    <row r="4348" spans="1:5" x14ac:dyDescent="0.35">
      <c r="A4348" s="6">
        <v>44609</v>
      </c>
      <c r="B4348" t="s">
        <v>45</v>
      </c>
      <c r="C4348" t="s">
        <v>62</v>
      </c>
      <c r="D4348" s="24">
        <v>44896</v>
      </c>
      <c r="E4348">
        <v>38</v>
      </c>
    </row>
    <row r="4349" spans="1:5" x14ac:dyDescent="0.35">
      <c r="A4349" s="6">
        <v>44609</v>
      </c>
      <c r="B4349" t="s">
        <v>45</v>
      </c>
      <c r="C4349" t="s">
        <v>62</v>
      </c>
      <c r="D4349" s="24">
        <v>44986</v>
      </c>
      <c r="E4349">
        <v>59.3</v>
      </c>
    </row>
    <row r="4350" spans="1:5" x14ac:dyDescent="0.35">
      <c r="A4350" s="6">
        <v>44609</v>
      </c>
      <c r="B4350" t="s">
        <v>45</v>
      </c>
      <c r="C4350" t="s">
        <v>62</v>
      </c>
      <c r="D4350" s="24">
        <v>45078</v>
      </c>
      <c r="E4350">
        <v>51</v>
      </c>
    </row>
    <row r="4351" spans="1:5" x14ac:dyDescent="0.35">
      <c r="A4351" s="6">
        <v>44609</v>
      </c>
      <c r="B4351" t="s">
        <v>45</v>
      </c>
      <c r="C4351" t="s">
        <v>62</v>
      </c>
      <c r="D4351" s="24">
        <v>45170</v>
      </c>
      <c r="E4351">
        <v>50.75</v>
      </c>
    </row>
    <row r="4352" spans="1:5" x14ac:dyDescent="0.35">
      <c r="A4352" s="6">
        <v>44609</v>
      </c>
      <c r="B4352" t="s">
        <v>45</v>
      </c>
      <c r="C4352" t="s">
        <v>62</v>
      </c>
      <c r="D4352" s="24">
        <v>45261</v>
      </c>
      <c r="E4352">
        <v>38.119999999999997</v>
      </c>
    </row>
    <row r="4353" spans="1:5" x14ac:dyDescent="0.35">
      <c r="A4353" s="6">
        <v>44610</v>
      </c>
      <c r="B4353" t="s">
        <v>45</v>
      </c>
      <c r="C4353" t="s">
        <v>62</v>
      </c>
      <c r="D4353" s="24">
        <v>44621</v>
      </c>
      <c r="E4353">
        <v>59</v>
      </c>
    </row>
    <row r="4354" spans="1:5" x14ac:dyDescent="0.35">
      <c r="A4354" s="6">
        <v>44610</v>
      </c>
      <c r="B4354" t="s">
        <v>45</v>
      </c>
      <c r="C4354" t="s">
        <v>62</v>
      </c>
      <c r="D4354" s="24">
        <v>44713</v>
      </c>
      <c r="E4354">
        <v>64</v>
      </c>
    </row>
    <row r="4355" spans="1:5" x14ac:dyDescent="0.35">
      <c r="A4355" s="6">
        <v>44610</v>
      </c>
      <c r="B4355" t="s">
        <v>45</v>
      </c>
      <c r="C4355" t="s">
        <v>62</v>
      </c>
      <c r="D4355" s="24">
        <v>44805</v>
      </c>
      <c r="E4355">
        <v>63</v>
      </c>
    </row>
    <row r="4356" spans="1:5" x14ac:dyDescent="0.35">
      <c r="A4356" s="6">
        <v>44610</v>
      </c>
      <c r="B4356" t="s">
        <v>45</v>
      </c>
      <c r="C4356" t="s">
        <v>62</v>
      </c>
      <c r="D4356" s="24">
        <v>44896</v>
      </c>
      <c r="E4356">
        <v>38.25</v>
      </c>
    </row>
    <row r="4357" spans="1:5" x14ac:dyDescent="0.35">
      <c r="A4357" s="6">
        <v>44610</v>
      </c>
      <c r="B4357" t="s">
        <v>45</v>
      </c>
      <c r="C4357" t="s">
        <v>62</v>
      </c>
      <c r="D4357" s="24">
        <v>44986</v>
      </c>
      <c r="E4357">
        <v>59.32</v>
      </c>
    </row>
    <row r="4358" spans="1:5" x14ac:dyDescent="0.35">
      <c r="A4358" s="6">
        <v>44610</v>
      </c>
      <c r="B4358" t="s">
        <v>45</v>
      </c>
      <c r="C4358" t="s">
        <v>62</v>
      </c>
      <c r="D4358" s="24">
        <v>45078</v>
      </c>
      <c r="E4358">
        <v>51.4</v>
      </c>
    </row>
    <row r="4359" spans="1:5" x14ac:dyDescent="0.35">
      <c r="A4359" s="6">
        <v>44610</v>
      </c>
      <c r="B4359" t="s">
        <v>45</v>
      </c>
      <c r="C4359" t="s">
        <v>62</v>
      </c>
      <c r="D4359" s="24">
        <v>45170</v>
      </c>
      <c r="E4359">
        <v>51.25</v>
      </c>
    </row>
    <row r="4360" spans="1:5" x14ac:dyDescent="0.35">
      <c r="A4360" s="6">
        <v>44610</v>
      </c>
      <c r="B4360" t="s">
        <v>45</v>
      </c>
      <c r="C4360" t="s">
        <v>62</v>
      </c>
      <c r="D4360" s="24">
        <v>45261</v>
      </c>
      <c r="E4360">
        <v>38.25</v>
      </c>
    </row>
    <row r="4361" spans="1:5" x14ac:dyDescent="0.35">
      <c r="A4361" s="6">
        <v>44613</v>
      </c>
      <c r="B4361" t="s">
        <v>45</v>
      </c>
      <c r="C4361" t="s">
        <v>62</v>
      </c>
      <c r="D4361" s="24">
        <v>44621</v>
      </c>
      <c r="E4361">
        <v>58</v>
      </c>
    </row>
    <row r="4362" spans="1:5" x14ac:dyDescent="0.35">
      <c r="A4362" s="6">
        <v>44613</v>
      </c>
      <c r="B4362" t="s">
        <v>45</v>
      </c>
      <c r="C4362" t="s">
        <v>62</v>
      </c>
      <c r="D4362" s="24">
        <v>44713</v>
      </c>
      <c r="E4362">
        <v>64</v>
      </c>
    </row>
    <row r="4363" spans="1:5" x14ac:dyDescent="0.35">
      <c r="A4363" s="6">
        <v>44613</v>
      </c>
      <c r="B4363" t="s">
        <v>45</v>
      </c>
      <c r="C4363" t="s">
        <v>62</v>
      </c>
      <c r="D4363" s="24">
        <v>44805</v>
      </c>
      <c r="E4363">
        <v>63.5</v>
      </c>
    </row>
    <row r="4364" spans="1:5" x14ac:dyDescent="0.35">
      <c r="A4364" s="6">
        <v>44613</v>
      </c>
      <c r="B4364" t="s">
        <v>45</v>
      </c>
      <c r="C4364" t="s">
        <v>62</v>
      </c>
      <c r="D4364" s="24">
        <v>44896</v>
      </c>
      <c r="E4364">
        <v>38.299999999999997</v>
      </c>
    </row>
    <row r="4365" spans="1:5" x14ac:dyDescent="0.35">
      <c r="A4365" s="6">
        <v>44613</v>
      </c>
      <c r="B4365" t="s">
        <v>45</v>
      </c>
      <c r="C4365" t="s">
        <v>62</v>
      </c>
      <c r="D4365" s="24">
        <v>44986</v>
      </c>
      <c r="E4365">
        <v>59.63</v>
      </c>
    </row>
    <row r="4366" spans="1:5" x14ac:dyDescent="0.35">
      <c r="A4366" s="6">
        <v>44613</v>
      </c>
      <c r="B4366" t="s">
        <v>45</v>
      </c>
      <c r="C4366" t="s">
        <v>62</v>
      </c>
      <c r="D4366" s="24">
        <v>45078</v>
      </c>
      <c r="E4366">
        <v>51.5</v>
      </c>
    </row>
    <row r="4367" spans="1:5" x14ac:dyDescent="0.35">
      <c r="A4367" s="6">
        <v>44613</v>
      </c>
      <c r="B4367" t="s">
        <v>45</v>
      </c>
      <c r="C4367" t="s">
        <v>62</v>
      </c>
      <c r="D4367" s="24">
        <v>45170</v>
      </c>
      <c r="E4367">
        <v>51.25</v>
      </c>
    </row>
    <row r="4368" spans="1:5" x14ac:dyDescent="0.35">
      <c r="A4368" s="6">
        <v>44613</v>
      </c>
      <c r="B4368" t="s">
        <v>45</v>
      </c>
      <c r="C4368" t="s">
        <v>62</v>
      </c>
      <c r="D4368" s="24">
        <v>45261</v>
      </c>
      <c r="E4368">
        <v>38.25</v>
      </c>
    </row>
    <row r="4369" spans="1:5" x14ac:dyDescent="0.35">
      <c r="A4369" s="6">
        <v>44614</v>
      </c>
      <c r="B4369" t="s">
        <v>45</v>
      </c>
      <c r="C4369" t="s">
        <v>62</v>
      </c>
      <c r="D4369" s="24">
        <v>44621</v>
      </c>
      <c r="E4369">
        <v>56</v>
      </c>
    </row>
    <row r="4370" spans="1:5" x14ac:dyDescent="0.35">
      <c r="A4370" s="6">
        <v>44614</v>
      </c>
      <c r="B4370" t="s">
        <v>45</v>
      </c>
      <c r="C4370" t="s">
        <v>62</v>
      </c>
      <c r="D4370" s="24">
        <v>44713</v>
      </c>
      <c r="E4370">
        <v>63.75</v>
      </c>
    </row>
    <row r="4371" spans="1:5" x14ac:dyDescent="0.35">
      <c r="A4371" s="6">
        <v>44614</v>
      </c>
      <c r="B4371" t="s">
        <v>45</v>
      </c>
      <c r="C4371" t="s">
        <v>62</v>
      </c>
      <c r="D4371" s="24">
        <v>44805</v>
      </c>
      <c r="E4371">
        <v>63</v>
      </c>
    </row>
    <row r="4372" spans="1:5" x14ac:dyDescent="0.35">
      <c r="A4372" s="6">
        <v>44614</v>
      </c>
      <c r="B4372" t="s">
        <v>45</v>
      </c>
      <c r="C4372" t="s">
        <v>62</v>
      </c>
      <c r="D4372" s="24">
        <v>44896</v>
      </c>
      <c r="E4372">
        <v>38.01</v>
      </c>
    </row>
    <row r="4373" spans="1:5" x14ac:dyDescent="0.35">
      <c r="A4373" s="6">
        <v>44614</v>
      </c>
      <c r="B4373" t="s">
        <v>45</v>
      </c>
      <c r="C4373" t="s">
        <v>62</v>
      </c>
      <c r="D4373" s="24">
        <v>44986</v>
      </c>
      <c r="E4373">
        <v>59.25</v>
      </c>
    </row>
    <row r="4374" spans="1:5" x14ac:dyDescent="0.35">
      <c r="A4374" s="6">
        <v>44614</v>
      </c>
      <c r="B4374" t="s">
        <v>45</v>
      </c>
      <c r="C4374" t="s">
        <v>62</v>
      </c>
      <c r="D4374" s="24">
        <v>45078</v>
      </c>
      <c r="E4374">
        <v>51.65</v>
      </c>
    </row>
    <row r="4375" spans="1:5" x14ac:dyDescent="0.35">
      <c r="A4375" s="6">
        <v>44614</v>
      </c>
      <c r="B4375" t="s">
        <v>45</v>
      </c>
      <c r="C4375" t="s">
        <v>62</v>
      </c>
      <c r="D4375" s="24">
        <v>45170</v>
      </c>
      <c r="E4375">
        <v>51.4</v>
      </c>
    </row>
    <row r="4376" spans="1:5" x14ac:dyDescent="0.35">
      <c r="A4376" s="6">
        <v>44614</v>
      </c>
      <c r="B4376" t="s">
        <v>45</v>
      </c>
      <c r="C4376" t="s">
        <v>62</v>
      </c>
      <c r="D4376" s="24">
        <v>45261</v>
      </c>
      <c r="E4376">
        <v>38.36</v>
      </c>
    </row>
    <row r="4377" spans="1:5" x14ac:dyDescent="0.35">
      <c r="A4377" s="6">
        <v>44615</v>
      </c>
      <c r="B4377" t="s">
        <v>45</v>
      </c>
      <c r="C4377" t="s">
        <v>62</v>
      </c>
      <c r="D4377" s="24">
        <v>44621</v>
      </c>
      <c r="E4377">
        <v>56</v>
      </c>
    </row>
    <row r="4378" spans="1:5" x14ac:dyDescent="0.35">
      <c r="A4378" s="6">
        <v>44615</v>
      </c>
      <c r="B4378" t="s">
        <v>45</v>
      </c>
      <c r="C4378" t="s">
        <v>62</v>
      </c>
      <c r="D4378" s="24">
        <v>44713</v>
      </c>
      <c r="E4378">
        <v>63</v>
      </c>
    </row>
    <row r="4379" spans="1:5" x14ac:dyDescent="0.35">
      <c r="A4379" s="6">
        <v>44615</v>
      </c>
      <c r="B4379" t="s">
        <v>45</v>
      </c>
      <c r="C4379" t="s">
        <v>62</v>
      </c>
      <c r="D4379" s="24">
        <v>44805</v>
      </c>
      <c r="E4379">
        <v>63</v>
      </c>
    </row>
    <row r="4380" spans="1:5" x14ac:dyDescent="0.35">
      <c r="A4380" s="6">
        <v>44615</v>
      </c>
      <c r="B4380" t="s">
        <v>45</v>
      </c>
      <c r="C4380" t="s">
        <v>62</v>
      </c>
      <c r="D4380" s="24">
        <v>44896</v>
      </c>
      <c r="E4380">
        <v>38.01</v>
      </c>
    </row>
    <row r="4381" spans="1:5" x14ac:dyDescent="0.35">
      <c r="A4381" s="6">
        <v>44615</v>
      </c>
      <c r="B4381" t="s">
        <v>45</v>
      </c>
      <c r="C4381" t="s">
        <v>62</v>
      </c>
      <c r="D4381" s="24">
        <v>44986</v>
      </c>
      <c r="E4381">
        <v>59.25</v>
      </c>
    </row>
    <row r="4382" spans="1:5" x14ac:dyDescent="0.35">
      <c r="A4382" s="6">
        <v>44615</v>
      </c>
      <c r="B4382" t="s">
        <v>45</v>
      </c>
      <c r="C4382" t="s">
        <v>62</v>
      </c>
      <c r="D4382" s="24">
        <v>45078</v>
      </c>
      <c r="E4382">
        <v>51.25</v>
      </c>
    </row>
    <row r="4383" spans="1:5" x14ac:dyDescent="0.35">
      <c r="A4383" s="6">
        <v>44615</v>
      </c>
      <c r="B4383" t="s">
        <v>45</v>
      </c>
      <c r="C4383" t="s">
        <v>62</v>
      </c>
      <c r="D4383" s="24">
        <v>45170</v>
      </c>
      <c r="E4383">
        <v>51</v>
      </c>
    </row>
    <row r="4384" spans="1:5" x14ac:dyDescent="0.35">
      <c r="A4384" s="6">
        <v>44615</v>
      </c>
      <c r="B4384" t="s">
        <v>45</v>
      </c>
      <c r="C4384" t="s">
        <v>62</v>
      </c>
      <c r="D4384" s="24">
        <v>45261</v>
      </c>
      <c r="E4384">
        <v>38.35</v>
      </c>
    </row>
    <row r="4385" spans="1:5" x14ac:dyDescent="0.35">
      <c r="A4385" s="6">
        <v>44616</v>
      </c>
      <c r="B4385" t="s">
        <v>45</v>
      </c>
      <c r="C4385" t="s">
        <v>62</v>
      </c>
      <c r="D4385" s="24">
        <v>44621</v>
      </c>
      <c r="E4385">
        <v>57</v>
      </c>
    </row>
    <row r="4386" spans="1:5" x14ac:dyDescent="0.35">
      <c r="A4386" s="6">
        <v>44616</v>
      </c>
      <c r="B4386" t="s">
        <v>45</v>
      </c>
      <c r="C4386" t="s">
        <v>62</v>
      </c>
      <c r="D4386" s="24">
        <v>44713</v>
      </c>
      <c r="E4386">
        <v>64</v>
      </c>
    </row>
    <row r="4387" spans="1:5" x14ac:dyDescent="0.35">
      <c r="A4387" s="6">
        <v>44616</v>
      </c>
      <c r="B4387" t="s">
        <v>45</v>
      </c>
      <c r="C4387" t="s">
        <v>62</v>
      </c>
      <c r="D4387" s="24">
        <v>44805</v>
      </c>
      <c r="E4387">
        <v>63</v>
      </c>
    </row>
    <row r="4388" spans="1:5" x14ac:dyDescent="0.35">
      <c r="A4388" s="6">
        <v>44616</v>
      </c>
      <c r="B4388" t="s">
        <v>45</v>
      </c>
      <c r="C4388" t="s">
        <v>62</v>
      </c>
      <c r="D4388" s="24">
        <v>44896</v>
      </c>
      <c r="E4388">
        <v>38</v>
      </c>
    </row>
    <row r="4389" spans="1:5" x14ac:dyDescent="0.35">
      <c r="A4389" s="6">
        <v>44616</v>
      </c>
      <c r="B4389" t="s">
        <v>45</v>
      </c>
      <c r="C4389" t="s">
        <v>62</v>
      </c>
      <c r="D4389" s="24">
        <v>44986</v>
      </c>
      <c r="E4389">
        <v>59.5</v>
      </c>
    </row>
    <row r="4390" spans="1:5" x14ac:dyDescent="0.35">
      <c r="A4390" s="6">
        <v>44616</v>
      </c>
      <c r="B4390" t="s">
        <v>45</v>
      </c>
      <c r="C4390" t="s">
        <v>62</v>
      </c>
      <c r="D4390" s="24">
        <v>45078</v>
      </c>
      <c r="E4390">
        <v>51.25</v>
      </c>
    </row>
    <row r="4391" spans="1:5" x14ac:dyDescent="0.35">
      <c r="A4391" s="6">
        <v>44616</v>
      </c>
      <c r="B4391" t="s">
        <v>45</v>
      </c>
      <c r="C4391" t="s">
        <v>62</v>
      </c>
      <c r="D4391" s="24">
        <v>45170</v>
      </c>
      <c r="E4391">
        <v>51.6</v>
      </c>
    </row>
    <row r="4392" spans="1:5" x14ac:dyDescent="0.35">
      <c r="A4392" s="6">
        <v>44616</v>
      </c>
      <c r="B4392" t="s">
        <v>45</v>
      </c>
      <c r="C4392" t="s">
        <v>62</v>
      </c>
      <c r="D4392" s="24">
        <v>45261</v>
      </c>
      <c r="E4392">
        <v>38.43</v>
      </c>
    </row>
    <row r="4393" spans="1:5" x14ac:dyDescent="0.35">
      <c r="A4393" s="6">
        <v>44617</v>
      </c>
      <c r="B4393" t="s">
        <v>45</v>
      </c>
      <c r="C4393" t="s">
        <v>62</v>
      </c>
      <c r="D4393" s="24">
        <v>44621</v>
      </c>
      <c r="E4393">
        <v>58</v>
      </c>
    </row>
    <row r="4394" spans="1:5" x14ac:dyDescent="0.35">
      <c r="A4394" s="6">
        <v>44617</v>
      </c>
      <c r="B4394" t="s">
        <v>45</v>
      </c>
      <c r="C4394" t="s">
        <v>62</v>
      </c>
      <c r="D4394" s="24">
        <v>44713</v>
      </c>
      <c r="E4394">
        <v>66.5</v>
      </c>
    </row>
    <row r="4395" spans="1:5" x14ac:dyDescent="0.35">
      <c r="A4395" s="6">
        <v>44617</v>
      </c>
      <c r="B4395" t="s">
        <v>45</v>
      </c>
      <c r="C4395" t="s">
        <v>62</v>
      </c>
      <c r="D4395" s="24">
        <v>44805</v>
      </c>
      <c r="E4395">
        <v>64.7</v>
      </c>
    </row>
    <row r="4396" spans="1:5" x14ac:dyDescent="0.35">
      <c r="A4396" s="6">
        <v>44617</v>
      </c>
      <c r="B4396" t="s">
        <v>45</v>
      </c>
      <c r="C4396" t="s">
        <v>62</v>
      </c>
      <c r="D4396" s="24">
        <v>44896</v>
      </c>
      <c r="E4396">
        <v>39.42</v>
      </c>
    </row>
    <row r="4397" spans="1:5" x14ac:dyDescent="0.35">
      <c r="A4397" s="6">
        <v>44617</v>
      </c>
      <c r="B4397" t="s">
        <v>45</v>
      </c>
      <c r="C4397" t="s">
        <v>62</v>
      </c>
      <c r="D4397" s="24">
        <v>44986</v>
      </c>
      <c r="E4397">
        <v>59.98</v>
      </c>
    </row>
    <row r="4398" spans="1:5" x14ac:dyDescent="0.35">
      <c r="A4398" s="6">
        <v>44617</v>
      </c>
      <c r="B4398" t="s">
        <v>45</v>
      </c>
      <c r="C4398" t="s">
        <v>62</v>
      </c>
      <c r="D4398" s="24">
        <v>45078</v>
      </c>
      <c r="E4398">
        <v>52</v>
      </c>
    </row>
    <row r="4399" spans="1:5" x14ac:dyDescent="0.35">
      <c r="A4399" s="6">
        <v>44617</v>
      </c>
      <c r="B4399" t="s">
        <v>45</v>
      </c>
      <c r="C4399" t="s">
        <v>62</v>
      </c>
      <c r="D4399" s="24">
        <v>45170</v>
      </c>
      <c r="E4399">
        <v>52</v>
      </c>
    </row>
    <row r="4400" spans="1:5" x14ac:dyDescent="0.35">
      <c r="A4400" s="6">
        <v>44617</v>
      </c>
      <c r="B4400" t="s">
        <v>45</v>
      </c>
      <c r="C4400" t="s">
        <v>62</v>
      </c>
      <c r="D4400" s="24">
        <v>45261</v>
      </c>
      <c r="E4400">
        <v>38.9</v>
      </c>
    </row>
    <row r="4401" spans="1:5" x14ac:dyDescent="0.35">
      <c r="A4401" s="6">
        <v>44620</v>
      </c>
      <c r="B4401" t="s">
        <v>45</v>
      </c>
      <c r="C4401" t="s">
        <v>62</v>
      </c>
      <c r="D4401" s="24">
        <v>44621</v>
      </c>
      <c r="E4401">
        <v>59.25</v>
      </c>
    </row>
    <row r="4402" spans="1:5" x14ac:dyDescent="0.35">
      <c r="A4402" s="6">
        <v>44620</v>
      </c>
      <c r="B4402" t="s">
        <v>45</v>
      </c>
      <c r="C4402" t="s">
        <v>62</v>
      </c>
      <c r="D4402" s="24">
        <v>44713</v>
      </c>
      <c r="E4402">
        <v>67.400000000000006</v>
      </c>
    </row>
    <row r="4403" spans="1:5" x14ac:dyDescent="0.35">
      <c r="A4403" s="6">
        <v>44620</v>
      </c>
      <c r="B4403" t="s">
        <v>45</v>
      </c>
      <c r="C4403" t="s">
        <v>62</v>
      </c>
      <c r="D4403" s="24">
        <v>44805</v>
      </c>
      <c r="E4403">
        <v>65.650000000000006</v>
      </c>
    </row>
    <row r="4404" spans="1:5" x14ac:dyDescent="0.35">
      <c r="A4404" s="6">
        <v>44620</v>
      </c>
      <c r="B4404" t="s">
        <v>45</v>
      </c>
      <c r="C4404" t="s">
        <v>62</v>
      </c>
      <c r="D4404" s="24">
        <v>44896</v>
      </c>
      <c r="E4404">
        <v>39.94</v>
      </c>
    </row>
    <row r="4405" spans="1:5" x14ac:dyDescent="0.35">
      <c r="A4405" s="6">
        <v>44620</v>
      </c>
      <c r="B4405" t="s">
        <v>45</v>
      </c>
      <c r="C4405" t="s">
        <v>62</v>
      </c>
      <c r="D4405" s="24">
        <v>44986</v>
      </c>
      <c r="E4405">
        <v>60.91</v>
      </c>
    </row>
    <row r="4406" spans="1:5" x14ac:dyDescent="0.35">
      <c r="A4406" s="6">
        <v>44620</v>
      </c>
      <c r="B4406" t="s">
        <v>45</v>
      </c>
      <c r="C4406" t="s">
        <v>62</v>
      </c>
      <c r="D4406" s="24">
        <v>45078</v>
      </c>
      <c r="E4406">
        <v>54.42</v>
      </c>
    </row>
    <row r="4407" spans="1:5" x14ac:dyDescent="0.35">
      <c r="A4407" s="6">
        <v>44620</v>
      </c>
      <c r="B4407" t="s">
        <v>45</v>
      </c>
      <c r="C4407" t="s">
        <v>62</v>
      </c>
      <c r="D4407" s="24">
        <v>45170</v>
      </c>
      <c r="E4407">
        <v>54</v>
      </c>
    </row>
    <row r="4408" spans="1:5" x14ac:dyDescent="0.35">
      <c r="A4408" s="6">
        <v>44620</v>
      </c>
      <c r="B4408" t="s">
        <v>45</v>
      </c>
      <c r="C4408" t="s">
        <v>62</v>
      </c>
      <c r="D4408" s="24">
        <v>45261</v>
      </c>
      <c r="E4408">
        <v>39.18</v>
      </c>
    </row>
    <row r="4409" spans="1:5" x14ac:dyDescent="0.35">
      <c r="A4409" s="6">
        <v>44621</v>
      </c>
      <c r="B4409" t="s">
        <v>45</v>
      </c>
      <c r="C4409" t="s">
        <v>62</v>
      </c>
      <c r="D4409" s="24">
        <v>44621</v>
      </c>
      <c r="E4409">
        <v>58.65</v>
      </c>
    </row>
    <row r="4410" spans="1:5" x14ac:dyDescent="0.35">
      <c r="A4410" s="6">
        <v>44621</v>
      </c>
      <c r="B4410" t="s">
        <v>45</v>
      </c>
      <c r="C4410" t="s">
        <v>62</v>
      </c>
      <c r="D4410" s="24">
        <v>44713</v>
      </c>
      <c r="E4410">
        <v>67.099999999999994</v>
      </c>
    </row>
    <row r="4411" spans="1:5" x14ac:dyDescent="0.35">
      <c r="A4411" s="6">
        <v>44621</v>
      </c>
      <c r="B4411" t="s">
        <v>45</v>
      </c>
      <c r="C4411" t="s">
        <v>62</v>
      </c>
      <c r="D4411" s="24">
        <v>44805</v>
      </c>
      <c r="E4411">
        <v>65.599999999999994</v>
      </c>
    </row>
    <row r="4412" spans="1:5" x14ac:dyDescent="0.35">
      <c r="A4412" s="6">
        <v>44621</v>
      </c>
      <c r="B4412" t="s">
        <v>45</v>
      </c>
      <c r="C4412" t="s">
        <v>62</v>
      </c>
      <c r="D4412" s="24">
        <v>44896</v>
      </c>
      <c r="E4412">
        <v>39.47</v>
      </c>
    </row>
    <row r="4413" spans="1:5" x14ac:dyDescent="0.35">
      <c r="A4413" s="6">
        <v>44621</v>
      </c>
      <c r="B4413" t="s">
        <v>45</v>
      </c>
      <c r="C4413" t="s">
        <v>62</v>
      </c>
      <c r="D4413" s="24">
        <v>44986</v>
      </c>
      <c r="E4413">
        <v>60.7</v>
      </c>
    </row>
    <row r="4414" spans="1:5" x14ac:dyDescent="0.35">
      <c r="A4414" s="6">
        <v>44621</v>
      </c>
      <c r="B4414" t="s">
        <v>45</v>
      </c>
      <c r="C4414" t="s">
        <v>62</v>
      </c>
      <c r="D4414" s="24">
        <v>45078</v>
      </c>
      <c r="E4414">
        <v>53.95</v>
      </c>
    </row>
    <row r="4415" spans="1:5" x14ac:dyDescent="0.35">
      <c r="A4415" s="6">
        <v>44621</v>
      </c>
      <c r="B4415" t="s">
        <v>45</v>
      </c>
      <c r="C4415" t="s">
        <v>62</v>
      </c>
      <c r="D4415" s="24">
        <v>45170</v>
      </c>
      <c r="E4415">
        <v>54</v>
      </c>
    </row>
    <row r="4416" spans="1:5" x14ac:dyDescent="0.35">
      <c r="A4416" s="6">
        <v>44621</v>
      </c>
      <c r="B4416" t="s">
        <v>45</v>
      </c>
      <c r="C4416" t="s">
        <v>62</v>
      </c>
      <c r="D4416" s="24">
        <v>45261</v>
      </c>
      <c r="E4416">
        <v>39.18</v>
      </c>
    </row>
    <row r="4417" spans="1:5" x14ac:dyDescent="0.35">
      <c r="A4417" s="6">
        <v>44622</v>
      </c>
      <c r="B4417" t="s">
        <v>45</v>
      </c>
      <c r="C4417" t="s">
        <v>62</v>
      </c>
      <c r="D4417" s="24">
        <v>44621</v>
      </c>
      <c r="E4417">
        <v>59</v>
      </c>
    </row>
    <row r="4418" spans="1:5" x14ac:dyDescent="0.35">
      <c r="A4418" s="6">
        <v>44622</v>
      </c>
      <c r="B4418" t="s">
        <v>45</v>
      </c>
      <c r="C4418" t="s">
        <v>62</v>
      </c>
      <c r="D4418" s="24">
        <v>44713</v>
      </c>
      <c r="E4418">
        <v>68.7</v>
      </c>
    </row>
    <row r="4419" spans="1:5" x14ac:dyDescent="0.35">
      <c r="A4419" s="6">
        <v>44622</v>
      </c>
      <c r="B4419" t="s">
        <v>45</v>
      </c>
      <c r="C4419" t="s">
        <v>62</v>
      </c>
      <c r="D4419" s="24">
        <v>44805</v>
      </c>
      <c r="E4419">
        <v>66.25</v>
      </c>
    </row>
    <row r="4420" spans="1:5" x14ac:dyDescent="0.35">
      <c r="A4420" s="6">
        <v>44622</v>
      </c>
      <c r="B4420" t="s">
        <v>45</v>
      </c>
      <c r="C4420" t="s">
        <v>62</v>
      </c>
      <c r="D4420" s="24">
        <v>44896</v>
      </c>
      <c r="E4420">
        <v>39.700000000000003</v>
      </c>
    </row>
    <row r="4421" spans="1:5" x14ac:dyDescent="0.35">
      <c r="A4421" s="6">
        <v>44622</v>
      </c>
      <c r="B4421" t="s">
        <v>45</v>
      </c>
      <c r="C4421" t="s">
        <v>62</v>
      </c>
      <c r="D4421" s="24">
        <v>44986</v>
      </c>
      <c r="E4421">
        <v>60.9</v>
      </c>
    </row>
    <row r="4422" spans="1:5" x14ac:dyDescent="0.35">
      <c r="A4422" s="6">
        <v>44622</v>
      </c>
      <c r="B4422" t="s">
        <v>45</v>
      </c>
      <c r="C4422" t="s">
        <v>62</v>
      </c>
      <c r="D4422" s="24">
        <v>45078</v>
      </c>
      <c r="E4422">
        <v>54</v>
      </c>
    </row>
    <row r="4423" spans="1:5" x14ac:dyDescent="0.35">
      <c r="A4423" s="6">
        <v>44622</v>
      </c>
      <c r="B4423" t="s">
        <v>45</v>
      </c>
      <c r="C4423" t="s">
        <v>62</v>
      </c>
      <c r="D4423" s="24">
        <v>45170</v>
      </c>
      <c r="E4423">
        <v>53.84</v>
      </c>
    </row>
    <row r="4424" spans="1:5" x14ac:dyDescent="0.35">
      <c r="A4424" s="6">
        <v>44622</v>
      </c>
      <c r="B4424" t="s">
        <v>45</v>
      </c>
      <c r="C4424" t="s">
        <v>62</v>
      </c>
      <c r="D4424" s="24">
        <v>45261</v>
      </c>
      <c r="E4424">
        <v>38.299999999999997</v>
      </c>
    </row>
    <row r="4425" spans="1:5" x14ac:dyDescent="0.35">
      <c r="A4425" s="6">
        <v>44623</v>
      </c>
      <c r="B4425" t="s">
        <v>45</v>
      </c>
      <c r="C4425" t="s">
        <v>62</v>
      </c>
      <c r="D4425" s="24">
        <v>44621</v>
      </c>
      <c r="E4425">
        <v>58.8</v>
      </c>
    </row>
    <row r="4426" spans="1:5" x14ac:dyDescent="0.35">
      <c r="A4426" s="6">
        <v>44623</v>
      </c>
      <c r="B4426" t="s">
        <v>45</v>
      </c>
      <c r="C4426" t="s">
        <v>62</v>
      </c>
      <c r="D4426" s="24">
        <v>44713</v>
      </c>
      <c r="E4426">
        <v>68.7</v>
      </c>
    </row>
    <row r="4427" spans="1:5" x14ac:dyDescent="0.35">
      <c r="A4427" s="6">
        <v>44623</v>
      </c>
      <c r="B4427" t="s">
        <v>45</v>
      </c>
      <c r="C4427" t="s">
        <v>62</v>
      </c>
      <c r="D4427" s="24">
        <v>44805</v>
      </c>
      <c r="E4427">
        <v>67.25</v>
      </c>
    </row>
    <row r="4428" spans="1:5" x14ac:dyDescent="0.35">
      <c r="A4428" s="6">
        <v>44623</v>
      </c>
      <c r="B4428" t="s">
        <v>45</v>
      </c>
      <c r="C4428" t="s">
        <v>62</v>
      </c>
      <c r="D4428" s="24">
        <v>44896</v>
      </c>
      <c r="E4428">
        <v>40.4</v>
      </c>
    </row>
    <row r="4429" spans="1:5" x14ac:dyDescent="0.35">
      <c r="A4429" s="6">
        <v>44623</v>
      </c>
      <c r="B4429" t="s">
        <v>45</v>
      </c>
      <c r="C4429" t="s">
        <v>62</v>
      </c>
      <c r="D4429" s="24">
        <v>44986</v>
      </c>
      <c r="E4429">
        <v>62</v>
      </c>
    </row>
    <row r="4430" spans="1:5" x14ac:dyDescent="0.35">
      <c r="A4430" s="6">
        <v>44623</v>
      </c>
      <c r="B4430" t="s">
        <v>45</v>
      </c>
      <c r="C4430" t="s">
        <v>62</v>
      </c>
      <c r="D4430" s="24">
        <v>45078</v>
      </c>
      <c r="E4430">
        <v>54.5</v>
      </c>
    </row>
    <row r="4431" spans="1:5" x14ac:dyDescent="0.35">
      <c r="A4431" s="6">
        <v>44623</v>
      </c>
      <c r="B4431" t="s">
        <v>45</v>
      </c>
      <c r="C4431" t="s">
        <v>62</v>
      </c>
      <c r="D4431" s="24">
        <v>45170</v>
      </c>
      <c r="E4431">
        <v>54.41</v>
      </c>
    </row>
    <row r="4432" spans="1:5" x14ac:dyDescent="0.35">
      <c r="A4432" s="6">
        <v>44623</v>
      </c>
      <c r="B4432" t="s">
        <v>45</v>
      </c>
      <c r="C4432" t="s">
        <v>62</v>
      </c>
      <c r="D4432" s="24">
        <v>45261</v>
      </c>
      <c r="E4432">
        <v>38.71</v>
      </c>
    </row>
    <row r="4433" spans="1:5" x14ac:dyDescent="0.35">
      <c r="A4433" s="6">
        <v>44624</v>
      </c>
      <c r="B4433" t="s">
        <v>45</v>
      </c>
      <c r="C4433" t="s">
        <v>62</v>
      </c>
      <c r="D4433" s="24">
        <v>44621</v>
      </c>
      <c r="E4433">
        <v>57.8</v>
      </c>
    </row>
    <row r="4434" spans="1:5" x14ac:dyDescent="0.35">
      <c r="A4434" s="6">
        <v>44624</v>
      </c>
      <c r="B4434" t="s">
        <v>45</v>
      </c>
      <c r="C4434" t="s">
        <v>62</v>
      </c>
      <c r="D4434" s="24">
        <v>44713</v>
      </c>
      <c r="E4434">
        <v>68.5</v>
      </c>
    </row>
    <row r="4435" spans="1:5" x14ac:dyDescent="0.35">
      <c r="A4435" s="6">
        <v>44624</v>
      </c>
      <c r="B4435" t="s">
        <v>45</v>
      </c>
      <c r="C4435" t="s">
        <v>62</v>
      </c>
      <c r="D4435" s="24">
        <v>44805</v>
      </c>
      <c r="E4435">
        <v>67.25</v>
      </c>
    </row>
    <row r="4436" spans="1:5" x14ac:dyDescent="0.35">
      <c r="A4436" s="6">
        <v>44624</v>
      </c>
      <c r="B4436" t="s">
        <v>45</v>
      </c>
      <c r="C4436" t="s">
        <v>62</v>
      </c>
      <c r="D4436" s="24">
        <v>44896</v>
      </c>
      <c r="E4436">
        <v>40.450000000000003</v>
      </c>
    </row>
    <row r="4437" spans="1:5" x14ac:dyDescent="0.35">
      <c r="A4437" s="6">
        <v>44624</v>
      </c>
      <c r="B4437" t="s">
        <v>45</v>
      </c>
      <c r="C4437" t="s">
        <v>62</v>
      </c>
      <c r="D4437" s="24">
        <v>44986</v>
      </c>
      <c r="E4437">
        <v>62</v>
      </c>
    </row>
    <row r="4438" spans="1:5" x14ac:dyDescent="0.35">
      <c r="A4438" s="6">
        <v>44624</v>
      </c>
      <c r="B4438" t="s">
        <v>45</v>
      </c>
      <c r="C4438" t="s">
        <v>62</v>
      </c>
      <c r="D4438" s="24">
        <v>45078</v>
      </c>
      <c r="E4438">
        <v>54.5</v>
      </c>
    </row>
    <row r="4439" spans="1:5" x14ac:dyDescent="0.35">
      <c r="A4439" s="6">
        <v>44624</v>
      </c>
      <c r="B4439" t="s">
        <v>45</v>
      </c>
      <c r="C4439" t="s">
        <v>62</v>
      </c>
      <c r="D4439" s="24">
        <v>45170</v>
      </c>
      <c r="E4439">
        <v>54.41</v>
      </c>
    </row>
    <row r="4440" spans="1:5" x14ac:dyDescent="0.35">
      <c r="A4440" s="6">
        <v>44624</v>
      </c>
      <c r="B4440" t="s">
        <v>45</v>
      </c>
      <c r="C4440" t="s">
        <v>62</v>
      </c>
      <c r="D4440" s="24">
        <v>45261</v>
      </c>
      <c r="E4440">
        <v>38.71</v>
      </c>
    </row>
    <row r="4441" spans="1:5" x14ac:dyDescent="0.35">
      <c r="A4441" s="6">
        <v>44627</v>
      </c>
      <c r="B4441" t="s">
        <v>45</v>
      </c>
      <c r="C4441" t="s">
        <v>62</v>
      </c>
      <c r="D4441" s="24">
        <v>44621</v>
      </c>
      <c r="E4441">
        <v>57.8</v>
      </c>
    </row>
    <row r="4442" spans="1:5" x14ac:dyDescent="0.35">
      <c r="A4442" s="6">
        <v>44627</v>
      </c>
      <c r="B4442" t="s">
        <v>45</v>
      </c>
      <c r="C4442" t="s">
        <v>62</v>
      </c>
      <c r="D4442" s="24">
        <v>44713</v>
      </c>
      <c r="E4442">
        <v>67.8</v>
      </c>
    </row>
    <row r="4443" spans="1:5" x14ac:dyDescent="0.35">
      <c r="A4443" s="6">
        <v>44627</v>
      </c>
      <c r="B4443" t="s">
        <v>45</v>
      </c>
      <c r="C4443" t="s">
        <v>62</v>
      </c>
      <c r="D4443" s="24">
        <v>44805</v>
      </c>
      <c r="E4443">
        <v>66.8</v>
      </c>
    </row>
    <row r="4444" spans="1:5" x14ac:dyDescent="0.35">
      <c r="A4444" s="6">
        <v>44627</v>
      </c>
      <c r="B4444" t="s">
        <v>45</v>
      </c>
      <c r="C4444" t="s">
        <v>62</v>
      </c>
      <c r="D4444" s="24">
        <v>44896</v>
      </c>
      <c r="E4444">
        <v>40.450000000000003</v>
      </c>
    </row>
    <row r="4445" spans="1:5" x14ac:dyDescent="0.35">
      <c r="A4445" s="6">
        <v>44627</v>
      </c>
      <c r="B4445" t="s">
        <v>45</v>
      </c>
      <c r="C4445" t="s">
        <v>62</v>
      </c>
      <c r="D4445" s="24">
        <v>44986</v>
      </c>
      <c r="E4445">
        <v>61.59</v>
      </c>
    </row>
    <row r="4446" spans="1:5" x14ac:dyDescent="0.35">
      <c r="A4446" s="6">
        <v>44627</v>
      </c>
      <c r="B4446" t="s">
        <v>45</v>
      </c>
      <c r="C4446" t="s">
        <v>62</v>
      </c>
      <c r="D4446" s="24">
        <v>45078</v>
      </c>
      <c r="E4446">
        <v>53.5</v>
      </c>
    </row>
    <row r="4447" spans="1:5" x14ac:dyDescent="0.35">
      <c r="A4447" s="6">
        <v>44627</v>
      </c>
      <c r="B4447" t="s">
        <v>45</v>
      </c>
      <c r="C4447" t="s">
        <v>62</v>
      </c>
      <c r="D4447" s="24">
        <v>45170</v>
      </c>
      <c r="E4447">
        <v>54.05</v>
      </c>
    </row>
    <row r="4448" spans="1:5" x14ac:dyDescent="0.35">
      <c r="A4448" s="6">
        <v>44627</v>
      </c>
      <c r="B4448" t="s">
        <v>45</v>
      </c>
      <c r="C4448" t="s">
        <v>62</v>
      </c>
      <c r="D4448" s="24">
        <v>45261</v>
      </c>
      <c r="E4448">
        <v>38.35</v>
      </c>
    </row>
    <row r="4449" spans="1:5" x14ac:dyDescent="0.35">
      <c r="A4449" s="6">
        <v>44628</v>
      </c>
      <c r="B4449" t="s">
        <v>45</v>
      </c>
      <c r="C4449" t="s">
        <v>62</v>
      </c>
      <c r="D4449" s="24">
        <v>44621</v>
      </c>
      <c r="E4449">
        <v>56</v>
      </c>
    </row>
    <row r="4450" spans="1:5" x14ac:dyDescent="0.35">
      <c r="A4450" s="6">
        <v>44628</v>
      </c>
      <c r="B4450" t="s">
        <v>45</v>
      </c>
      <c r="C4450" t="s">
        <v>62</v>
      </c>
      <c r="D4450" s="24">
        <v>44713</v>
      </c>
      <c r="E4450">
        <v>67</v>
      </c>
    </row>
    <row r="4451" spans="1:5" x14ac:dyDescent="0.35">
      <c r="A4451" s="6">
        <v>44628</v>
      </c>
      <c r="B4451" t="s">
        <v>45</v>
      </c>
      <c r="C4451" t="s">
        <v>62</v>
      </c>
      <c r="D4451" s="24">
        <v>44805</v>
      </c>
      <c r="E4451">
        <v>65.89</v>
      </c>
    </row>
    <row r="4452" spans="1:5" x14ac:dyDescent="0.35">
      <c r="A4452" s="6">
        <v>44628</v>
      </c>
      <c r="B4452" t="s">
        <v>45</v>
      </c>
      <c r="C4452" t="s">
        <v>62</v>
      </c>
      <c r="D4452" s="24">
        <v>44896</v>
      </c>
      <c r="E4452">
        <v>39.9</v>
      </c>
    </row>
    <row r="4453" spans="1:5" x14ac:dyDescent="0.35">
      <c r="A4453" s="6">
        <v>44628</v>
      </c>
      <c r="B4453" t="s">
        <v>45</v>
      </c>
      <c r="C4453" t="s">
        <v>62</v>
      </c>
      <c r="D4453" s="24">
        <v>44986</v>
      </c>
      <c r="E4453">
        <v>60.75</v>
      </c>
    </row>
    <row r="4454" spans="1:5" x14ac:dyDescent="0.35">
      <c r="A4454" s="6">
        <v>44628</v>
      </c>
      <c r="B4454" t="s">
        <v>45</v>
      </c>
      <c r="C4454" t="s">
        <v>62</v>
      </c>
      <c r="D4454" s="24">
        <v>45078</v>
      </c>
      <c r="E4454">
        <v>52.77</v>
      </c>
    </row>
    <row r="4455" spans="1:5" x14ac:dyDescent="0.35">
      <c r="A4455" s="6">
        <v>44628</v>
      </c>
      <c r="B4455" t="s">
        <v>45</v>
      </c>
      <c r="C4455" t="s">
        <v>62</v>
      </c>
      <c r="D4455" s="24">
        <v>45170</v>
      </c>
      <c r="E4455">
        <v>53.07</v>
      </c>
    </row>
    <row r="4456" spans="1:5" x14ac:dyDescent="0.35">
      <c r="A4456" s="6">
        <v>44628</v>
      </c>
      <c r="B4456" t="s">
        <v>45</v>
      </c>
      <c r="C4456" t="s">
        <v>62</v>
      </c>
      <c r="D4456" s="24">
        <v>45261</v>
      </c>
      <c r="E4456">
        <v>37.659999999999997</v>
      </c>
    </row>
    <row r="4457" spans="1:5" x14ac:dyDescent="0.35">
      <c r="A4457" s="6">
        <v>44629</v>
      </c>
      <c r="B4457" t="s">
        <v>45</v>
      </c>
      <c r="C4457" t="s">
        <v>62</v>
      </c>
      <c r="D4457" s="24">
        <v>44621</v>
      </c>
      <c r="E4457">
        <v>56.5</v>
      </c>
    </row>
    <row r="4458" spans="1:5" x14ac:dyDescent="0.35">
      <c r="A4458" s="6">
        <v>44629</v>
      </c>
      <c r="B4458" t="s">
        <v>45</v>
      </c>
      <c r="C4458" t="s">
        <v>62</v>
      </c>
      <c r="D4458" s="24">
        <v>44713</v>
      </c>
      <c r="E4458">
        <v>67.5</v>
      </c>
    </row>
    <row r="4459" spans="1:5" x14ac:dyDescent="0.35">
      <c r="A4459" s="6">
        <v>44629</v>
      </c>
      <c r="B4459" t="s">
        <v>45</v>
      </c>
      <c r="C4459" t="s">
        <v>62</v>
      </c>
      <c r="D4459" s="24">
        <v>44805</v>
      </c>
      <c r="E4459">
        <v>67</v>
      </c>
    </row>
    <row r="4460" spans="1:5" x14ac:dyDescent="0.35">
      <c r="A4460" s="6">
        <v>44629</v>
      </c>
      <c r="B4460" t="s">
        <v>45</v>
      </c>
      <c r="C4460" t="s">
        <v>62</v>
      </c>
      <c r="D4460" s="24">
        <v>44896</v>
      </c>
      <c r="E4460">
        <v>40.590000000000003</v>
      </c>
    </row>
    <row r="4461" spans="1:5" x14ac:dyDescent="0.35">
      <c r="A4461" s="6">
        <v>44629</v>
      </c>
      <c r="B4461" t="s">
        <v>45</v>
      </c>
      <c r="C4461" t="s">
        <v>62</v>
      </c>
      <c r="D4461" s="24">
        <v>44986</v>
      </c>
      <c r="E4461">
        <v>61.8</v>
      </c>
    </row>
    <row r="4462" spans="1:5" x14ac:dyDescent="0.35">
      <c r="A4462" s="6">
        <v>44629</v>
      </c>
      <c r="B4462" t="s">
        <v>45</v>
      </c>
      <c r="C4462" t="s">
        <v>62</v>
      </c>
      <c r="D4462" s="24">
        <v>45078</v>
      </c>
      <c r="E4462">
        <v>53.75</v>
      </c>
    </row>
    <row r="4463" spans="1:5" x14ac:dyDescent="0.35">
      <c r="A4463" s="6">
        <v>44629</v>
      </c>
      <c r="B4463" t="s">
        <v>45</v>
      </c>
      <c r="C4463" t="s">
        <v>62</v>
      </c>
      <c r="D4463" s="24">
        <v>45170</v>
      </c>
      <c r="E4463">
        <v>53.5</v>
      </c>
    </row>
    <row r="4464" spans="1:5" x14ac:dyDescent="0.35">
      <c r="A4464" s="6">
        <v>44629</v>
      </c>
      <c r="B4464" t="s">
        <v>45</v>
      </c>
      <c r="C4464" t="s">
        <v>62</v>
      </c>
      <c r="D4464" s="24">
        <v>45261</v>
      </c>
      <c r="E4464">
        <v>37.75</v>
      </c>
    </row>
    <row r="4465" spans="1:5" x14ac:dyDescent="0.35">
      <c r="A4465" s="6">
        <v>44630</v>
      </c>
      <c r="B4465" t="s">
        <v>45</v>
      </c>
      <c r="C4465" t="s">
        <v>62</v>
      </c>
      <c r="D4465" s="24">
        <v>44621</v>
      </c>
      <c r="E4465">
        <v>56.25</v>
      </c>
    </row>
    <row r="4466" spans="1:5" x14ac:dyDescent="0.35">
      <c r="A4466" s="6">
        <v>44630</v>
      </c>
      <c r="B4466" t="s">
        <v>45</v>
      </c>
      <c r="C4466" t="s">
        <v>62</v>
      </c>
      <c r="D4466" s="24">
        <v>44713</v>
      </c>
      <c r="E4466">
        <v>66.900000000000006</v>
      </c>
    </row>
    <row r="4467" spans="1:5" x14ac:dyDescent="0.35">
      <c r="A4467" s="6">
        <v>44630</v>
      </c>
      <c r="B4467" t="s">
        <v>45</v>
      </c>
      <c r="C4467" t="s">
        <v>62</v>
      </c>
      <c r="D4467" s="24">
        <v>44805</v>
      </c>
      <c r="E4467">
        <v>67</v>
      </c>
    </row>
    <row r="4468" spans="1:5" x14ac:dyDescent="0.35">
      <c r="A4468" s="6">
        <v>44630</v>
      </c>
      <c r="B4468" t="s">
        <v>45</v>
      </c>
      <c r="C4468" t="s">
        <v>62</v>
      </c>
      <c r="D4468" s="24">
        <v>44896</v>
      </c>
      <c r="E4468">
        <v>40.590000000000003</v>
      </c>
    </row>
    <row r="4469" spans="1:5" x14ac:dyDescent="0.35">
      <c r="A4469" s="6">
        <v>44630</v>
      </c>
      <c r="B4469" t="s">
        <v>45</v>
      </c>
      <c r="C4469" t="s">
        <v>62</v>
      </c>
      <c r="D4469" s="24">
        <v>44986</v>
      </c>
      <c r="E4469">
        <v>61.8</v>
      </c>
    </row>
    <row r="4470" spans="1:5" x14ac:dyDescent="0.35">
      <c r="A4470" s="6">
        <v>44630</v>
      </c>
      <c r="B4470" t="s">
        <v>45</v>
      </c>
      <c r="C4470" t="s">
        <v>62</v>
      </c>
      <c r="D4470" s="24">
        <v>45078</v>
      </c>
      <c r="E4470">
        <v>54</v>
      </c>
    </row>
    <row r="4471" spans="1:5" x14ac:dyDescent="0.35">
      <c r="A4471" s="6">
        <v>44630</v>
      </c>
      <c r="B4471" t="s">
        <v>45</v>
      </c>
      <c r="C4471" t="s">
        <v>62</v>
      </c>
      <c r="D4471" s="24">
        <v>45170</v>
      </c>
      <c r="E4471">
        <v>53.56</v>
      </c>
    </row>
    <row r="4472" spans="1:5" x14ac:dyDescent="0.35">
      <c r="A4472" s="6">
        <v>44630</v>
      </c>
      <c r="B4472" t="s">
        <v>45</v>
      </c>
      <c r="C4472" t="s">
        <v>62</v>
      </c>
      <c r="D4472" s="24">
        <v>45261</v>
      </c>
      <c r="E4472">
        <v>37.799999999999997</v>
      </c>
    </row>
    <row r="4473" spans="1:5" x14ac:dyDescent="0.35">
      <c r="A4473" s="6">
        <v>44631</v>
      </c>
      <c r="B4473" t="s">
        <v>45</v>
      </c>
      <c r="C4473" t="s">
        <v>62</v>
      </c>
      <c r="D4473" s="24">
        <v>44621</v>
      </c>
      <c r="E4473">
        <v>56</v>
      </c>
    </row>
    <row r="4474" spans="1:5" x14ac:dyDescent="0.35">
      <c r="A4474" s="6">
        <v>44631</v>
      </c>
      <c r="B4474" t="s">
        <v>45</v>
      </c>
      <c r="C4474" t="s">
        <v>62</v>
      </c>
      <c r="D4474" s="24">
        <v>44713</v>
      </c>
      <c r="E4474">
        <v>67.5</v>
      </c>
    </row>
    <row r="4475" spans="1:5" x14ac:dyDescent="0.35">
      <c r="A4475" s="6">
        <v>44631</v>
      </c>
      <c r="B4475" t="s">
        <v>45</v>
      </c>
      <c r="C4475" t="s">
        <v>62</v>
      </c>
      <c r="D4475" s="24">
        <v>44805</v>
      </c>
      <c r="E4475">
        <v>67.75</v>
      </c>
    </row>
    <row r="4476" spans="1:5" x14ac:dyDescent="0.35">
      <c r="A4476" s="6">
        <v>44631</v>
      </c>
      <c r="B4476" t="s">
        <v>45</v>
      </c>
      <c r="C4476" t="s">
        <v>62</v>
      </c>
      <c r="D4476" s="24">
        <v>44896</v>
      </c>
      <c r="E4476">
        <v>41</v>
      </c>
    </row>
    <row r="4477" spans="1:5" x14ac:dyDescent="0.35">
      <c r="A4477" s="6">
        <v>44631</v>
      </c>
      <c r="B4477" t="s">
        <v>45</v>
      </c>
      <c r="C4477" t="s">
        <v>62</v>
      </c>
      <c r="D4477" s="24">
        <v>44986</v>
      </c>
      <c r="E4477">
        <v>62.72</v>
      </c>
    </row>
    <row r="4478" spans="1:5" x14ac:dyDescent="0.35">
      <c r="A4478" s="6">
        <v>44631</v>
      </c>
      <c r="B4478" t="s">
        <v>45</v>
      </c>
      <c r="C4478" t="s">
        <v>62</v>
      </c>
      <c r="D4478" s="24">
        <v>45078</v>
      </c>
      <c r="E4478">
        <v>54.8</v>
      </c>
    </row>
    <row r="4479" spans="1:5" x14ac:dyDescent="0.35">
      <c r="A4479" s="6">
        <v>44631</v>
      </c>
      <c r="B4479" t="s">
        <v>45</v>
      </c>
      <c r="C4479" t="s">
        <v>62</v>
      </c>
      <c r="D4479" s="24">
        <v>45170</v>
      </c>
      <c r="E4479">
        <v>54.36</v>
      </c>
    </row>
    <row r="4480" spans="1:5" x14ac:dyDescent="0.35">
      <c r="A4480" s="6">
        <v>44631</v>
      </c>
      <c r="B4480" t="s">
        <v>45</v>
      </c>
      <c r="C4480" t="s">
        <v>62</v>
      </c>
      <c r="D4480" s="24">
        <v>45261</v>
      </c>
      <c r="E4480">
        <v>38.369999999999997</v>
      </c>
    </row>
    <row r="4481" spans="1:5" x14ac:dyDescent="0.35">
      <c r="A4481" s="6">
        <v>44634</v>
      </c>
      <c r="B4481" t="s">
        <v>45</v>
      </c>
      <c r="C4481" t="s">
        <v>62</v>
      </c>
      <c r="D4481" s="24">
        <v>44621</v>
      </c>
      <c r="E4481">
        <v>56</v>
      </c>
    </row>
    <row r="4482" spans="1:5" x14ac:dyDescent="0.35">
      <c r="A4482" s="6">
        <v>44634</v>
      </c>
      <c r="B4482" t="s">
        <v>45</v>
      </c>
      <c r="C4482" t="s">
        <v>62</v>
      </c>
      <c r="D4482" s="24">
        <v>44713</v>
      </c>
      <c r="E4482">
        <v>67.599999999999994</v>
      </c>
    </row>
    <row r="4483" spans="1:5" x14ac:dyDescent="0.35">
      <c r="A4483" s="6">
        <v>44634</v>
      </c>
      <c r="B4483" t="s">
        <v>45</v>
      </c>
      <c r="C4483" t="s">
        <v>62</v>
      </c>
      <c r="D4483" s="24">
        <v>44805</v>
      </c>
      <c r="E4483">
        <v>68</v>
      </c>
    </row>
    <row r="4484" spans="1:5" x14ac:dyDescent="0.35">
      <c r="A4484" s="6">
        <v>44634</v>
      </c>
      <c r="B4484" t="s">
        <v>45</v>
      </c>
      <c r="C4484" t="s">
        <v>62</v>
      </c>
      <c r="D4484" s="24">
        <v>44896</v>
      </c>
      <c r="E4484">
        <v>41.23</v>
      </c>
    </row>
    <row r="4485" spans="1:5" x14ac:dyDescent="0.35">
      <c r="A4485" s="6">
        <v>44634</v>
      </c>
      <c r="B4485" t="s">
        <v>45</v>
      </c>
      <c r="C4485" t="s">
        <v>62</v>
      </c>
      <c r="D4485" s="24">
        <v>44986</v>
      </c>
      <c r="E4485">
        <v>63.25</v>
      </c>
    </row>
    <row r="4486" spans="1:5" x14ac:dyDescent="0.35">
      <c r="A4486" s="6">
        <v>44634</v>
      </c>
      <c r="B4486" t="s">
        <v>45</v>
      </c>
      <c r="C4486" t="s">
        <v>62</v>
      </c>
      <c r="D4486" s="24">
        <v>45078</v>
      </c>
      <c r="E4486">
        <v>55.1</v>
      </c>
    </row>
    <row r="4487" spans="1:5" x14ac:dyDescent="0.35">
      <c r="A4487" s="6">
        <v>44634</v>
      </c>
      <c r="B4487" t="s">
        <v>45</v>
      </c>
      <c r="C4487" t="s">
        <v>62</v>
      </c>
      <c r="D4487" s="24">
        <v>45170</v>
      </c>
      <c r="E4487">
        <v>54.1</v>
      </c>
    </row>
    <row r="4488" spans="1:5" x14ac:dyDescent="0.35">
      <c r="A4488" s="6">
        <v>44634</v>
      </c>
      <c r="B4488" t="s">
        <v>45</v>
      </c>
      <c r="C4488" t="s">
        <v>62</v>
      </c>
      <c r="D4488" s="24">
        <v>45261</v>
      </c>
      <c r="E4488">
        <v>38.19</v>
      </c>
    </row>
    <row r="4489" spans="1:5" x14ac:dyDescent="0.35">
      <c r="A4489" s="6">
        <v>44635</v>
      </c>
      <c r="B4489" t="s">
        <v>45</v>
      </c>
      <c r="C4489" t="s">
        <v>62</v>
      </c>
      <c r="D4489" s="24">
        <v>44621</v>
      </c>
      <c r="E4489">
        <v>56.5</v>
      </c>
    </row>
    <row r="4490" spans="1:5" x14ac:dyDescent="0.35">
      <c r="A4490" s="6">
        <v>44635</v>
      </c>
      <c r="B4490" t="s">
        <v>45</v>
      </c>
      <c r="C4490" t="s">
        <v>62</v>
      </c>
      <c r="D4490" s="24">
        <v>44713</v>
      </c>
      <c r="E4490">
        <v>72</v>
      </c>
    </row>
    <row r="4491" spans="1:5" x14ac:dyDescent="0.35">
      <c r="A4491" s="6">
        <v>44635</v>
      </c>
      <c r="B4491" t="s">
        <v>45</v>
      </c>
      <c r="C4491" t="s">
        <v>62</v>
      </c>
      <c r="D4491" s="24">
        <v>44805</v>
      </c>
      <c r="E4491">
        <v>70.5</v>
      </c>
    </row>
    <row r="4492" spans="1:5" x14ac:dyDescent="0.35">
      <c r="A4492" s="6">
        <v>44635</v>
      </c>
      <c r="B4492" t="s">
        <v>45</v>
      </c>
      <c r="C4492" t="s">
        <v>62</v>
      </c>
      <c r="D4492" s="24">
        <v>44896</v>
      </c>
      <c r="E4492">
        <v>43</v>
      </c>
    </row>
    <row r="4493" spans="1:5" x14ac:dyDescent="0.35">
      <c r="A4493" s="6">
        <v>44635</v>
      </c>
      <c r="B4493" t="s">
        <v>45</v>
      </c>
      <c r="C4493" t="s">
        <v>62</v>
      </c>
      <c r="D4493" s="24">
        <v>44986</v>
      </c>
      <c r="E4493">
        <v>65.75</v>
      </c>
    </row>
    <row r="4494" spans="1:5" x14ac:dyDescent="0.35">
      <c r="A4494" s="6">
        <v>44635</v>
      </c>
      <c r="B4494" t="s">
        <v>45</v>
      </c>
      <c r="C4494" t="s">
        <v>62</v>
      </c>
      <c r="D4494" s="24">
        <v>45078</v>
      </c>
      <c r="E4494">
        <v>57.75</v>
      </c>
    </row>
    <row r="4495" spans="1:5" x14ac:dyDescent="0.35">
      <c r="A4495" s="6">
        <v>44635</v>
      </c>
      <c r="B4495" t="s">
        <v>45</v>
      </c>
      <c r="C4495" t="s">
        <v>62</v>
      </c>
      <c r="D4495" s="24">
        <v>45170</v>
      </c>
      <c r="E4495">
        <v>56.76</v>
      </c>
    </row>
    <row r="4496" spans="1:5" x14ac:dyDescent="0.35">
      <c r="A4496" s="6">
        <v>44635</v>
      </c>
      <c r="B4496" t="s">
        <v>45</v>
      </c>
      <c r="C4496" t="s">
        <v>62</v>
      </c>
      <c r="D4496" s="24">
        <v>45261</v>
      </c>
      <c r="E4496">
        <v>38.83</v>
      </c>
    </row>
    <row r="4497" spans="1:5" x14ac:dyDescent="0.35">
      <c r="A4497" s="6">
        <v>44636</v>
      </c>
      <c r="B4497" t="s">
        <v>45</v>
      </c>
      <c r="C4497" t="s">
        <v>62</v>
      </c>
      <c r="D4497" s="24">
        <v>44621</v>
      </c>
      <c r="E4497">
        <v>57</v>
      </c>
    </row>
    <row r="4498" spans="1:5" x14ac:dyDescent="0.35">
      <c r="A4498" s="6">
        <v>44636</v>
      </c>
      <c r="B4498" t="s">
        <v>45</v>
      </c>
      <c r="C4498" t="s">
        <v>62</v>
      </c>
      <c r="D4498" s="24">
        <v>44713</v>
      </c>
      <c r="E4498">
        <v>74</v>
      </c>
    </row>
    <row r="4499" spans="1:5" x14ac:dyDescent="0.35">
      <c r="A4499" s="6">
        <v>44636</v>
      </c>
      <c r="B4499" t="s">
        <v>45</v>
      </c>
      <c r="C4499" t="s">
        <v>62</v>
      </c>
      <c r="D4499" s="24">
        <v>44805</v>
      </c>
      <c r="E4499">
        <v>72.25</v>
      </c>
    </row>
    <row r="4500" spans="1:5" x14ac:dyDescent="0.35">
      <c r="A4500" s="6">
        <v>44636</v>
      </c>
      <c r="B4500" t="s">
        <v>45</v>
      </c>
      <c r="C4500" t="s">
        <v>62</v>
      </c>
      <c r="D4500" s="24">
        <v>44896</v>
      </c>
      <c r="E4500">
        <v>43.73</v>
      </c>
    </row>
    <row r="4501" spans="1:5" x14ac:dyDescent="0.35">
      <c r="A4501" s="6">
        <v>44636</v>
      </c>
      <c r="B4501" t="s">
        <v>45</v>
      </c>
      <c r="C4501" t="s">
        <v>62</v>
      </c>
      <c r="D4501" s="24">
        <v>44986</v>
      </c>
      <c r="E4501">
        <v>66.86</v>
      </c>
    </row>
    <row r="4502" spans="1:5" x14ac:dyDescent="0.35">
      <c r="A4502" s="6">
        <v>44636</v>
      </c>
      <c r="B4502" t="s">
        <v>45</v>
      </c>
      <c r="C4502" t="s">
        <v>62</v>
      </c>
      <c r="D4502" s="24">
        <v>45078</v>
      </c>
      <c r="E4502">
        <v>58.73</v>
      </c>
    </row>
    <row r="4503" spans="1:5" x14ac:dyDescent="0.35">
      <c r="A4503" s="6">
        <v>44636</v>
      </c>
      <c r="B4503" t="s">
        <v>45</v>
      </c>
      <c r="C4503" t="s">
        <v>62</v>
      </c>
      <c r="D4503" s="24">
        <v>45170</v>
      </c>
      <c r="E4503">
        <v>57.93</v>
      </c>
    </row>
    <row r="4504" spans="1:5" x14ac:dyDescent="0.35">
      <c r="A4504" s="6">
        <v>44636</v>
      </c>
      <c r="B4504" t="s">
        <v>45</v>
      </c>
      <c r="C4504" t="s">
        <v>62</v>
      </c>
      <c r="D4504" s="24">
        <v>45261</v>
      </c>
      <c r="E4504">
        <v>40.380000000000003</v>
      </c>
    </row>
    <row r="4505" spans="1:5" x14ac:dyDescent="0.35">
      <c r="A4505" s="6">
        <v>44637</v>
      </c>
      <c r="B4505" t="s">
        <v>45</v>
      </c>
      <c r="C4505" t="s">
        <v>62</v>
      </c>
      <c r="D4505" s="24">
        <v>44621</v>
      </c>
      <c r="E4505">
        <v>57</v>
      </c>
    </row>
    <row r="4506" spans="1:5" x14ac:dyDescent="0.35">
      <c r="A4506" s="6">
        <v>44637</v>
      </c>
      <c r="B4506" t="s">
        <v>45</v>
      </c>
      <c r="C4506" t="s">
        <v>62</v>
      </c>
      <c r="D4506" s="24">
        <v>44713</v>
      </c>
      <c r="E4506">
        <v>73.5</v>
      </c>
    </row>
    <row r="4507" spans="1:5" x14ac:dyDescent="0.35">
      <c r="A4507" s="6">
        <v>44637</v>
      </c>
      <c r="B4507" t="s">
        <v>45</v>
      </c>
      <c r="C4507" t="s">
        <v>62</v>
      </c>
      <c r="D4507" s="24">
        <v>44805</v>
      </c>
      <c r="E4507">
        <v>72.3</v>
      </c>
    </row>
    <row r="4508" spans="1:5" x14ac:dyDescent="0.35">
      <c r="A4508" s="6">
        <v>44637</v>
      </c>
      <c r="B4508" t="s">
        <v>45</v>
      </c>
      <c r="C4508" t="s">
        <v>62</v>
      </c>
      <c r="D4508" s="24">
        <v>44896</v>
      </c>
      <c r="E4508">
        <v>43.75</v>
      </c>
    </row>
    <row r="4509" spans="1:5" x14ac:dyDescent="0.35">
      <c r="A4509" s="6">
        <v>44637</v>
      </c>
      <c r="B4509" t="s">
        <v>45</v>
      </c>
      <c r="C4509" t="s">
        <v>62</v>
      </c>
      <c r="D4509" s="24">
        <v>44986</v>
      </c>
      <c r="E4509">
        <v>66.900000000000006</v>
      </c>
    </row>
    <row r="4510" spans="1:5" x14ac:dyDescent="0.35">
      <c r="A4510" s="6">
        <v>44637</v>
      </c>
      <c r="B4510" t="s">
        <v>45</v>
      </c>
      <c r="C4510" t="s">
        <v>62</v>
      </c>
      <c r="D4510" s="24">
        <v>45078</v>
      </c>
      <c r="E4510">
        <v>58.75</v>
      </c>
    </row>
    <row r="4511" spans="1:5" x14ac:dyDescent="0.35">
      <c r="A4511" s="6">
        <v>44637</v>
      </c>
      <c r="B4511" t="s">
        <v>45</v>
      </c>
      <c r="C4511" t="s">
        <v>62</v>
      </c>
      <c r="D4511" s="24">
        <v>45170</v>
      </c>
      <c r="E4511">
        <v>57.5</v>
      </c>
    </row>
    <row r="4512" spans="1:5" x14ac:dyDescent="0.35">
      <c r="A4512" s="6">
        <v>44637</v>
      </c>
      <c r="B4512" t="s">
        <v>45</v>
      </c>
      <c r="C4512" t="s">
        <v>62</v>
      </c>
      <c r="D4512" s="24">
        <v>45261</v>
      </c>
      <c r="E4512">
        <v>40.380000000000003</v>
      </c>
    </row>
    <row r="4513" spans="1:5" x14ac:dyDescent="0.35">
      <c r="A4513" s="6">
        <v>44638</v>
      </c>
      <c r="B4513" t="s">
        <v>45</v>
      </c>
      <c r="C4513" t="s">
        <v>62</v>
      </c>
      <c r="D4513" s="24">
        <v>44621</v>
      </c>
      <c r="E4513">
        <v>57.99</v>
      </c>
    </row>
    <row r="4514" spans="1:5" x14ac:dyDescent="0.35">
      <c r="A4514" s="6">
        <v>44638</v>
      </c>
      <c r="B4514" t="s">
        <v>45</v>
      </c>
      <c r="C4514" t="s">
        <v>62</v>
      </c>
      <c r="D4514" s="24">
        <v>44713</v>
      </c>
      <c r="E4514">
        <v>74</v>
      </c>
    </row>
    <row r="4515" spans="1:5" x14ac:dyDescent="0.35">
      <c r="A4515" s="6">
        <v>44638</v>
      </c>
      <c r="B4515" t="s">
        <v>45</v>
      </c>
      <c r="C4515" t="s">
        <v>62</v>
      </c>
      <c r="D4515" s="24">
        <v>44805</v>
      </c>
      <c r="E4515">
        <v>73.099999999999994</v>
      </c>
    </row>
    <row r="4516" spans="1:5" x14ac:dyDescent="0.35">
      <c r="A4516" s="6">
        <v>44638</v>
      </c>
      <c r="B4516" t="s">
        <v>45</v>
      </c>
      <c r="C4516" t="s">
        <v>62</v>
      </c>
      <c r="D4516" s="24">
        <v>44896</v>
      </c>
      <c r="E4516">
        <v>44.19</v>
      </c>
    </row>
    <row r="4517" spans="1:5" x14ac:dyDescent="0.35">
      <c r="A4517" s="6">
        <v>44638</v>
      </c>
      <c r="B4517" t="s">
        <v>45</v>
      </c>
      <c r="C4517" t="s">
        <v>62</v>
      </c>
      <c r="D4517" s="24">
        <v>44986</v>
      </c>
      <c r="E4517">
        <v>67.25</v>
      </c>
    </row>
    <row r="4518" spans="1:5" x14ac:dyDescent="0.35">
      <c r="A4518" s="6">
        <v>44638</v>
      </c>
      <c r="B4518" t="s">
        <v>45</v>
      </c>
      <c r="C4518" t="s">
        <v>62</v>
      </c>
      <c r="D4518" s="24">
        <v>45078</v>
      </c>
      <c r="E4518">
        <v>59.33</v>
      </c>
    </row>
    <row r="4519" spans="1:5" x14ac:dyDescent="0.35">
      <c r="A4519" s="6">
        <v>44638</v>
      </c>
      <c r="B4519" t="s">
        <v>45</v>
      </c>
      <c r="C4519" t="s">
        <v>62</v>
      </c>
      <c r="D4519" s="24">
        <v>45170</v>
      </c>
      <c r="E4519">
        <v>58.15</v>
      </c>
    </row>
    <row r="4520" spans="1:5" x14ac:dyDescent="0.35">
      <c r="A4520" s="6">
        <v>44638</v>
      </c>
      <c r="B4520" t="s">
        <v>45</v>
      </c>
      <c r="C4520" t="s">
        <v>62</v>
      </c>
      <c r="D4520" s="24">
        <v>45261</v>
      </c>
      <c r="E4520">
        <v>40.75</v>
      </c>
    </row>
    <row r="4521" spans="1:5" x14ac:dyDescent="0.35">
      <c r="A4521" s="6">
        <v>44641</v>
      </c>
      <c r="B4521" t="s">
        <v>45</v>
      </c>
      <c r="C4521" t="s">
        <v>62</v>
      </c>
      <c r="D4521" s="24">
        <v>44621</v>
      </c>
      <c r="E4521">
        <v>58.35</v>
      </c>
    </row>
    <row r="4522" spans="1:5" x14ac:dyDescent="0.35">
      <c r="A4522" s="6">
        <v>44641</v>
      </c>
      <c r="B4522" t="s">
        <v>45</v>
      </c>
      <c r="C4522" t="s">
        <v>62</v>
      </c>
      <c r="D4522" s="24">
        <v>44713</v>
      </c>
      <c r="E4522">
        <v>76.5</v>
      </c>
    </row>
    <row r="4523" spans="1:5" x14ac:dyDescent="0.35">
      <c r="A4523" s="6">
        <v>44641</v>
      </c>
      <c r="B4523" t="s">
        <v>45</v>
      </c>
      <c r="C4523" t="s">
        <v>62</v>
      </c>
      <c r="D4523" s="24">
        <v>44805</v>
      </c>
      <c r="E4523">
        <v>74.61</v>
      </c>
    </row>
    <row r="4524" spans="1:5" x14ac:dyDescent="0.35">
      <c r="A4524" s="6">
        <v>44641</v>
      </c>
      <c r="B4524" t="s">
        <v>45</v>
      </c>
      <c r="C4524" t="s">
        <v>62</v>
      </c>
      <c r="D4524" s="24">
        <v>44896</v>
      </c>
      <c r="E4524">
        <v>45.25</v>
      </c>
    </row>
    <row r="4525" spans="1:5" x14ac:dyDescent="0.35">
      <c r="A4525" s="6">
        <v>44641</v>
      </c>
      <c r="B4525" t="s">
        <v>45</v>
      </c>
      <c r="C4525" t="s">
        <v>62</v>
      </c>
      <c r="D4525" s="24">
        <v>44986</v>
      </c>
      <c r="E4525">
        <v>68.61</v>
      </c>
    </row>
    <row r="4526" spans="1:5" x14ac:dyDescent="0.35">
      <c r="A4526" s="6">
        <v>44641</v>
      </c>
      <c r="B4526" t="s">
        <v>45</v>
      </c>
      <c r="C4526" t="s">
        <v>62</v>
      </c>
      <c r="D4526" s="24">
        <v>45078</v>
      </c>
      <c r="E4526">
        <v>60.54</v>
      </c>
    </row>
    <row r="4527" spans="1:5" x14ac:dyDescent="0.35">
      <c r="A4527" s="6">
        <v>44641</v>
      </c>
      <c r="B4527" t="s">
        <v>45</v>
      </c>
      <c r="C4527" t="s">
        <v>62</v>
      </c>
      <c r="D4527" s="24">
        <v>45170</v>
      </c>
      <c r="E4527">
        <v>59.83</v>
      </c>
    </row>
    <row r="4528" spans="1:5" x14ac:dyDescent="0.35">
      <c r="A4528" s="6">
        <v>44641</v>
      </c>
      <c r="B4528" t="s">
        <v>45</v>
      </c>
      <c r="C4528" t="s">
        <v>62</v>
      </c>
      <c r="D4528" s="24">
        <v>45261</v>
      </c>
      <c r="E4528">
        <v>41.29</v>
      </c>
    </row>
    <row r="4529" spans="1:5" x14ac:dyDescent="0.35">
      <c r="A4529" s="6">
        <v>44642</v>
      </c>
      <c r="B4529" t="s">
        <v>45</v>
      </c>
      <c r="C4529" t="s">
        <v>62</v>
      </c>
      <c r="D4529" s="24">
        <v>44621</v>
      </c>
      <c r="E4529">
        <v>58.5</v>
      </c>
    </row>
    <row r="4530" spans="1:5" x14ac:dyDescent="0.35">
      <c r="A4530" s="6">
        <v>44642</v>
      </c>
      <c r="B4530" t="s">
        <v>45</v>
      </c>
      <c r="C4530" t="s">
        <v>62</v>
      </c>
      <c r="D4530" s="24">
        <v>44713</v>
      </c>
      <c r="E4530">
        <v>78.5</v>
      </c>
    </row>
    <row r="4531" spans="1:5" x14ac:dyDescent="0.35">
      <c r="A4531" s="6">
        <v>44642</v>
      </c>
      <c r="B4531" t="s">
        <v>45</v>
      </c>
      <c r="C4531" t="s">
        <v>62</v>
      </c>
      <c r="D4531" s="24">
        <v>44805</v>
      </c>
      <c r="E4531">
        <v>75.23</v>
      </c>
    </row>
    <row r="4532" spans="1:5" x14ac:dyDescent="0.35">
      <c r="A4532" s="6">
        <v>44642</v>
      </c>
      <c r="B4532" t="s">
        <v>45</v>
      </c>
      <c r="C4532" t="s">
        <v>62</v>
      </c>
      <c r="D4532" s="24">
        <v>44896</v>
      </c>
      <c r="E4532">
        <v>45.68</v>
      </c>
    </row>
    <row r="4533" spans="1:5" x14ac:dyDescent="0.35">
      <c r="A4533" s="6">
        <v>44642</v>
      </c>
      <c r="B4533" t="s">
        <v>45</v>
      </c>
      <c r="C4533" t="s">
        <v>62</v>
      </c>
      <c r="D4533" s="24">
        <v>44986</v>
      </c>
      <c r="E4533">
        <v>69.02</v>
      </c>
    </row>
    <row r="4534" spans="1:5" x14ac:dyDescent="0.35">
      <c r="A4534" s="6">
        <v>44642</v>
      </c>
      <c r="B4534" t="s">
        <v>45</v>
      </c>
      <c r="C4534" t="s">
        <v>62</v>
      </c>
      <c r="D4534" s="24">
        <v>45078</v>
      </c>
      <c r="E4534">
        <v>60.18</v>
      </c>
    </row>
    <row r="4535" spans="1:5" x14ac:dyDescent="0.35">
      <c r="A4535" s="6">
        <v>44642</v>
      </c>
      <c r="B4535" t="s">
        <v>45</v>
      </c>
      <c r="C4535" t="s">
        <v>62</v>
      </c>
      <c r="D4535" s="24">
        <v>45170</v>
      </c>
      <c r="E4535">
        <v>60.14</v>
      </c>
    </row>
    <row r="4536" spans="1:5" x14ac:dyDescent="0.35">
      <c r="A4536" s="6">
        <v>44642</v>
      </c>
      <c r="B4536" t="s">
        <v>45</v>
      </c>
      <c r="C4536" t="s">
        <v>62</v>
      </c>
      <c r="D4536" s="24">
        <v>45261</v>
      </c>
      <c r="E4536">
        <v>41.75</v>
      </c>
    </row>
    <row r="4537" spans="1:5" x14ac:dyDescent="0.35">
      <c r="A4537" s="6">
        <v>44643</v>
      </c>
      <c r="B4537" t="s">
        <v>45</v>
      </c>
      <c r="C4537" t="s">
        <v>62</v>
      </c>
      <c r="D4537" s="24">
        <v>44621</v>
      </c>
      <c r="E4537">
        <v>58.5</v>
      </c>
    </row>
    <row r="4538" spans="1:5" x14ac:dyDescent="0.35">
      <c r="A4538" s="6">
        <v>44643</v>
      </c>
      <c r="B4538" t="s">
        <v>45</v>
      </c>
      <c r="C4538" t="s">
        <v>62</v>
      </c>
      <c r="D4538" s="24">
        <v>44713</v>
      </c>
      <c r="E4538">
        <v>79</v>
      </c>
    </row>
    <row r="4539" spans="1:5" x14ac:dyDescent="0.35">
      <c r="A4539" s="6">
        <v>44643</v>
      </c>
      <c r="B4539" t="s">
        <v>45</v>
      </c>
      <c r="C4539" t="s">
        <v>62</v>
      </c>
      <c r="D4539" s="24">
        <v>44805</v>
      </c>
      <c r="E4539">
        <v>75.739999999999995</v>
      </c>
    </row>
    <row r="4540" spans="1:5" x14ac:dyDescent="0.35">
      <c r="A4540" s="6">
        <v>44643</v>
      </c>
      <c r="B4540" t="s">
        <v>45</v>
      </c>
      <c r="C4540" t="s">
        <v>62</v>
      </c>
      <c r="D4540" s="24">
        <v>44896</v>
      </c>
      <c r="E4540">
        <v>46.19</v>
      </c>
    </row>
    <row r="4541" spans="1:5" x14ac:dyDescent="0.35">
      <c r="A4541" s="6">
        <v>44643</v>
      </c>
      <c r="B4541" t="s">
        <v>45</v>
      </c>
      <c r="C4541" t="s">
        <v>62</v>
      </c>
      <c r="D4541" s="24">
        <v>44986</v>
      </c>
      <c r="E4541">
        <v>69.55</v>
      </c>
    </row>
    <row r="4542" spans="1:5" x14ac:dyDescent="0.35">
      <c r="A4542" s="6">
        <v>44643</v>
      </c>
      <c r="B4542" t="s">
        <v>45</v>
      </c>
      <c r="C4542" t="s">
        <v>62</v>
      </c>
      <c r="D4542" s="24">
        <v>45078</v>
      </c>
      <c r="E4542">
        <v>61.5</v>
      </c>
    </row>
    <row r="4543" spans="1:5" x14ac:dyDescent="0.35">
      <c r="A4543" s="6">
        <v>44643</v>
      </c>
      <c r="B4543" t="s">
        <v>45</v>
      </c>
      <c r="C4543" t="s">
        <v>62</v>
      </c>
      <c r="D4543" s="24">
        <v>45170</v>
      </c>
      <c r="E4543">
        <v>61</v>
      </c>
    </row>
    <row r="4544" spans="1:5" x14ac:dyDescent="0.35">
      <c r="A4544" s="6">
        <v>44643</v>
      </c>
      <c r="B4544" t="s">
        <v>45</v>
      </c>
      <c r="C4544" t="s">
        <v>62</v>
      </c>
      <c r="D4544" s="24">
        <v>45261</v>
      </c>
      <c r="E4544">
        <v>42.22</v>
      </c>
    </row>
    <row r="4545" spans="1:5" x14ac:dyDescent="0.35">
      <c r="A4545" s="6">
        <v>44644</v>
      </c>
      <c r="B4545" t="s">
        <v>45</v>
      </c>
      <c r="C4545" t="s">
        <v>62</v>
      </c>
      <c r="D4545" s="24">
        <v>44621</v>
      </c>
      <c r="E4545">
        <v>58.5</v>
      </c>
    </row>
    <row r="4546" spans="1:5" x14ac:dyDescent="0.35">
      <c r="A4546" s="6">
        <v>44644</v>
      </c>
      <c r="B4546" t="s">
        <v>45</v>
      </c>
      <c r="C4546" t="s">
        <v>62</v>
      </c>
      <c r="D4546" s="24">
        <v>44713</v>
      </c>
      <c r="E4546">
        <v>80.5</v>
      </c>
    </row>
    <row r="4547" spans="1:5" x14ac:dyDescent="0.35">
      <c r="A4547" s="6">
        <v>44644</v>
      </c>
      <c r="B4547" t="s">
        <v>45</v>
      </c>
      <c r="C4547" t="s">
        <v>62</v>
      </c>
      <c r="D4547" s="24">
        <v>44805</v>
      </c>
      <c r="E4547">
        <v>76.06</v>
      </c>
    </row>
    <row r="4548" spans="1:5" x14ac:dyDescent="0.35">
      <c r="A4548" s="6">
        <v>44644</v>
      </c>
      <c r="B4548" t="s">
        <v>45</v>
      </c>
      <c r="C4548" t="s">
        <v>62</v>
      </c>
      <c r="D4548" s="24">
        <v>44896</v>
      </c>
      <c r="E4548">
        <v>45.25</v>
      </c>
    </row>
    <row r="4549" spans="1:5" x14ac:dyDescent="0.35">
      <c r="A4549" s="6">
        <v>44644</v>
      </c>
      <c r="B4549" t="s">
        <v>45</v>
      </c>
      <c r="C4549" t="s">
        <v>62</v>
      </c>
      <c r="D4549" s="24">
        <v>44986</v>
      </c>
      <c r="E4549">
        <v>69</v>
      </c>
    </row>
    <row r="4550" spans="1:5" x14ac:dyDescent="0.35">
      <c r="A4550" s="6">
        <v>44644</v>
      </c>
      <c r="B4550" t="s">
        <v>45</v>
      </c>
      <c r="C4550" t="s">
        <v>62</v>
      </c>
      <c r="D4550" s="24">
        <v>45078</v>
      </c>
      <c r="E4550">
        <v>61.75</v>
      </c>
    </row>
    <row r="4551" spans="1:5" x14ac:dyDescent="0.35">
      <c r="A4551" s="6">
        <v>44644</v>
      </c>
      <c r="B4551" t="s">
        <v>45</v>
      </c>
      <c r="C4551" t="s">
        <v>62</v>
      </c>
      <c r="D4551" s="24">
        <v>45170</v>
      </c>
      <c r="E4551">
        <v>61.5</v>
      </c>
    </row>
    <row r="4552" spans="1:5" x14ac:dyDescent="0.35">
      <c r="A4552" s="6">
        <v>44644</v>
      </c>
      <c r="B4552" t="s">
        <v>45</v>
      </c>
      <c r="C4552" t="s">
        <v>62</v>
      </c>
      <c r="D4552" s="24">
        <v>45261</v>
      </c>
      <c r="E4552">
        <v>43</v>
      </c>
    </row>
    <row r="4553" spans="1:5" x14ac:dyDescent="0.35">
      <c r="A4553" s="6">
        <v>44645</v>
      </c>
      <c r="B4553" t="s">
        <v>45</v>
      </c>
      <c r="C4553" t="s">
        <v>62</v>
      </c>
      <c r="D4553" s="24">
        <v>44621</v>
      </c>
      <c r="E4553">
        <v>58.5</v>
      </c>
    </row>
    <row r="4554" spans="1:5" x14ac:dyDescent="0.35">
      <c r="A4554" s="6">
        <v>44645</v>
      </c>
      <c r="B4554" t="s">
        <v>45</v>
      </c>
      <c r="C4554" t="s">
        <v>62</v>
      </c>
      <c r="D4554" s="24">
        <v>44713</v>
      </c>
      <c r="E4554">
        <v>80</v>
      </c>
    </row>
    <row r="4555" spans="1:5" x14ac:dyDescent="0.35">
      <c r="A4555" s="6">
        <v>44645</v>
      </c>
      <c r="B4555" t="s">
        <v>45</v>
      </c>
      <c r="C4555" t="s">
        <v>62</v>
      </c>
      <c r="D4555" s="24">
        <v>44805</v>
      </c>
      <c r="E4555">
        <v>76</v>
      </c>
    </row>
    <row r="4556" spans="1:5" x14ac:dyDescent="0.35">
      <c r="A4556" s="6">
        <v>44645</v>
      </c>
      <c r="B4556" t="s">
        <v>45</v>
      </c>
      <c r="C4556" t="s">
        <v>62</v>
      </c>
      <c r="D4556" s="24">
        <v>44896</v>
      </c>
      <c r="E4556">
        <v>44.5</v>
      </c>
    </row>
    <row r="4557" spans="1:5" x14ac:dyDescent="0.35">
      <c r="A4557" s="6">
        <v>44645</v>
      </c>
      <c r="B4557" t="s">
        <v>45</v>
      </c>
      <c r="C4557" t="s">
        <v>62</v>
      </c>
      <c r="D4557" s="24">
        <v>44986</v>
      </c>
      <c r="E4557">
        <v>69</v>
      </c>
    </row>
    <row r="4558" spans="1:5" x14ac:dyDescent="0.35">
      <c r="A4558" s="6">
        <v>44645</v>
      </c>
      <c r="B4558" t="s">
        <v>45</v>
      </c>
      <c r="C4558" t="s">
        <v>62</v>
      </c>
      <c r="D4558" s="24">
        <v>45078</v>
      </c>
      <c r="E4558">
        <v>61.25</v>
      </c>
    </row>
    <row r="4559" spans="1:5" x14ac:dyDescent="0.35">
      <c r="A4559" s="6">
        <v>44645</v>
      </c>
      <c r="B4559" t="s">
        <v>45</v>
      </c>
      <c r="C4559" t="s">
        <v>62</v>
      </c>
      <c r="D4559" s="24">
        <v>45170</v>
      </c>
      <c r="E4559">
        <v>61.25</v>
      </c>
    </row>
    <row r="4560" spans="1:5" x14ac:dyDescent="0.35">
      <c r="A4560" s="6">
        <v>44645</v>
      </c>
      <c r="B4560" t="s">
        <v>45</v>
      </c>
      <c r="C4560" t="s">
        <v>62</v>
      </c>
      <c r="D4560" s="24">
        <v>45261</v>
      </c>
      <c r="E4560">
        <v>43.01</v>
      </c>
    </row>
    <row r="4561" spans="1:5" x14ac:dyDescent="0.35">
      <c r="A4561" s="6">
        <v>44648</v>
      </c>
      <c r="B4561" t="s">
        <v>45</v>
      </c>
      <c r="C4561" t="s">
        <v>62</v>
      </c>
      <c r="D4561" s="24">
        <v>44621</v>
      </c>
      <c r="E4561">
        <v>57</v>
      </c>
    </row>
    <row r="4562" spans="1:5" x14ac:dyDescent="0.35">
      <c r="A4562" s="6">
        <v>44648</v>
      </c>
      <c r="B4562" t="s">
        <v>45</v>
      </c>
      <c r="C4562" t="s">
        <v>62</v>
      </c>
      <c r="D4562" s="24">
        <v>44713</v>
      </c>
      <c r="E4562">
        <v>89.95</v>
      </c>
    </row>
    <row r="4563" spans="1:5" x14ac:dyDescent="0.35">
      <c r="A4563" s="6">
        <v>44648</v>
      </c>
      <c r="B4563" t="s">
        <v>45</v>
      </c>
      <c r="C4563" t="s">
        <v>62</v>
      </c>
      <c r="D4563" s="24">
        <v>44805</v>
      </c>
      <c r="E4563">
        <v>79.45</v>
      </c>
    </row>
    <row r="4564" spans="1:5" x14ac:dyDescent="0.35">
      <c r="A4564" s="6">
        <v>44648</v>
      </c>
      <c r="B4564" t="s">
        <v>45</v>
      </c>
      <c r="C4564" t="s">
        <v>62</v>
      </c>
      <c r="D4564" s="24">
        <v>44896</v>
      </c>
      <c r="E4564">
        <v>46.52</v>
      </c>
    </row>
    <row r="4565" spans="1:5" x14ac:dyDescent="0.35">
      <c r="A4565" s="6">
        <v>44648</v>
      </c>
      <c r="B4565" t="s">
        <v>45</v>
      </c>
      <c r="C4565" t="s">
        <v>62</v>
      </c>
      <c r="D4565" s="24">
        <v>44986</v>
      </c>
      <c r="E4565">
        <v>72.13</v>
      </c>
    </row>
    <row r="4566" spans="1:5" x14ac:dyDescent="0.35">
      <c r="A4566" s="6">
        <v>44648</v>
      </c>
      <c r="B4566" t="s">
        <v>45</v>
      </c>
      <c r="C4566" t="s">
        <v>62</v>
      </c>
      <c r="D4566" s="24">
        <v>45078</v>
      </c>
      <c r="E4566">
        <v>64.03</v>
      </c>
    </row>
    <row r="4567" spans="1:5" x14ac:dyDescent="0.35">
      <c r="A4567" s="6">
        <v>44648</v>
      </c>
      <c r="B4567" t="s">
        <v>45</v>
      </c>
      <c r="C4567" t="s">
        <v>62</v>
      </c>
      <c r="D4567" s="24">
        <v>45170</v>
      </c>
      <c r="E4567">
        <v>63.8</v>
      </c>
    </row>
    <row r="4568" spans="1:5" x14ac:dyDescent="0.35">
      <c r="A4568" s="6">
        <v>44648</v>
      </c>
      <c r="B4568" t="s">
        <v>45</v>
      </c>
      <c r="C4568" t="s">
        <v>62</v>
      </c>
      <c r="D4568" s="24">
        <v>45261</v>
      </c>
      <c r="E4568">
        <v>44.8</v>
      </c>
    </row>
    <row r="4569" spans="1:5" x14ac:dyDescent="0.35">
      <c r="A4569" s="6">
        <v>44649</v>
      </c>
      <c r="B4569" t="s">
        <v>45</v>
      </c>
      <c r="C4569" t="s">
        <v>62</v>
      </c>
      <c r="D4569" s="24">
        <v>44621</v>
      </c>
      <c r="E4569">
        <v>57</v>
      </c>
    </row>
    <row r="4570" spans="1:5" x14ac:dyDescent="0.35">
      <c r="A4570" s="6">
        <v>44649</v>
      </c>
      <c r="B4570" t="s">
        <v>45</v>
      </c>
      <c r="C4570" t="s">
        <v>62</v>
      </c>
      <c r="D4570" s="24">
        <v>44713</v>
      </c>
      <c r="E4570">
        <v>83.5</v>
      </c>
    </row>
    <row r="4571" spans="1:5" x14ac:dyDescent="0.35">
      <c r="A4571" s="6">
        <v>44649</v>
      </c>
      <c r="B4571" t="s">
        <v>45</v>
      </c>
      <c r="C4571" t="s">
        <v>62</v>
      </c>
      <c r="D4571" s="24">
        <v>44805</v>
      </c>
      <c r="E4571">
        <v>76.75</v>
      </c>
    </row>
    <row r="4572" spans="1:5" x14ac:dyDescent="0.35">
      <c r="A4572" s="6">
        <v>44649</v>
      </c>
      <c r="B4572" t="s">
        <v>45</v>
      </c>
      <c r="C4572" t="s">
        <v>62</v>
      </c>
      <c r="D4572" s="24">
        <v>44896</v>
      </c>
      <c r="E4572">
        <v>45</v>
      </c>
    </row>
    <row r="4573" spans="1:5" x14ac:dyDescent="0.35">
      <c r="A4573" s="6">
        <v>44649</v>
      </c>
      <c r="B4573" t="s">
        <v>45</v>
      </c>
      <c r="C4573" t="s">
        <v>62</v>
      </c>
      <c r="D4573" s="24">
        <v>44986</v>
      </c>
      <c r="E4573">
        <v>69.75</v>
      </c>
    </row>
    <row r="4574" spans="1:5" x14ac:dyDescent="0.35">
      <c r="A4574" s="6">
        <v>44649</v>
      </c>
      <c r="B4574" t="s">
        <v>45</v>
      </c>
      <c r="C4574" t="s">
        <v>62</v>
      </c>
      <c r="D4574" s="24">
        <v>45078</v>
      </c>
      <c r="E4574">
        <v>62.5</v>
      </c>
    </row>
    <row r="4575" spans="1:5" x14ac:dyDescent="0.35">
      <c r="A4575" s="6">
        <v>44649</v>
      </c>
      <c r="B4575" t="s">
        <v>45</v>
      </c>
      <c r="C4575" t="s">
        <v>62</v>
      </c>
      <c r="D4575" s="24">
        <v>45170</v>
      </c>
      <c r="E4575">
        <v>62.25</v>
      </c>
    </row>
    <row r="4576" spans="1:5" x14ac:dyDescent="0.35">
      <c r="A4576" s="6">
        <v>44649</v>
      </c>
      <c r="B4576" t="s">
        <v>45</v>
      </c>
      <c r="C4576" t="s">
        <v>62</v>
      </c>
      <c r="D4576" s="24">
        <v>45261</v>
      </c>
      <c r="E4576">
        <v>43.24</v>
      </c>
    </row>
    <row r="4577" spans="1:5" x14ac:dyDescent="0.35">
      <c r="A4577" s="6">
        <v>44650</v>
      </c>
      <c r="B4577" t="s">
        <v>45</v>
      </c>
      <c r="C4577" t="s">
        <v>62</v>
      </c>
      <c r="D4577" s="24">
        <v>44621</v>
      </c>
      <c r="E4577">
        <v>58</v>
      </c>
    </row>
    <row r="4578" spans="1:5" x14ac:dyDescent="0.35">
      <c r="A4578" s="6">
        <v>44650</v>
      </c>
      <c r="B4578" t="s">
        <v>45</v>
      </c>
      <c r="C4578" t="s">
        <v>62</v>
      </c>
      <c r="D4578" s="24">
        <v>44713</v>
      </c>
      <c r="E4578">
        <v>90</v>
      </c>
    </row>
    <row r="4579" spans="1:5" x14ac:dyDescent="0.35">
      <c r="A4579" s="6">
        <v>44650</v>
      </c>
      <c r="B4579" t="s">
        <v>45</v>
      </c>
      <c r="C4579" t="s">
        <v>62</v>
      </c>
      <c r="D4579" s="24">
        <v>44805</v>
      </c>
      <c r="E4579">
        <v>79</v>
      </c>
    </row>
    <row r="4580" spans="1:5" x14ac:dyDescent="0.35">
      <c r="A4580" s="6">
        <v>44650</v>
      </c>
      <c r="B4580" t="s">
        <v>45</v>
      </c>
      <c r="C4580" t="s">
        <v>62</v>
      </c>
      <c r="D4580" s="24">
        <v>44896</v>
      </c>
      <c r="E4580">
        <v>46.5</v>
      </c>
    </row>
    <row r="4581" spans="1:5" x14ac:dyDescent="0.35">
      <c r="A4581" s="6">
        <v>44650</v>
      </c>
      <c r="B4581" t="s">
        <v>45</v>
      </c>
      <c r="C4581" t="s">
        <v>62</v>
      </c>
      <c r="D4581" s="24">
        <v>44986</v>
      </c>
      <c r="E4581">
        <v>70.5</v>
      </c>
    </row>
    <row r="4582" spans="1:5" x14ac:dyDescent="0.35">
      <c r="A4582" s="6">
        <v>44650</v>
      </c>
      <c r="B4582" t="s">
        <v>45</v>
      </c>
      <c r="C4582" t="s">
        <v>62</v>
      </c>
      <c r="D4582" s="24">
        <v>45078</v>
      </c>
      <c r="E4582">
        <v>63.76</v>
      </c>
    </row>
    <row r="4583" spans="1:5" x14ac:dyDescent="0.35">
      <c r="A4583" s="6">
        <v>44650</v>
      </c>
      <c r="B4583" t="s">
        <v>45</v>
      </c>
      <c r="C4583" t="s">
        <v>62</v>
      </c>
      <c r="D4583" s="24">
        <v>45170</v>
      </c>
      <c r="E4583">
        <v>64.27</v>
      </c>
    </row>
    <row r="4584" spans="1:5" x14ac:dyDescent="0.35">
      <c r="A4584" s="6">
        <v>44650</v>
      </c>
      <c r="B4584" t="s">
        <v>45</v>
      </c>
      <c r="C4584" t="s">
        <v>62</v>
      </c>
      <c r="D4584" s="24">
        <v>45261</v>
      </c>
      <c r="E4584">
        <v>44.65</v>
      </c>
    </row>
    <row r="4585" spans="1:5" x14ac:dyDescent="0.35">
      <c r="A4585" s="6">
        <v>44651</v>
      </c>
      <c r="B4585" t="s">
        <v>45</v>
      </c>
      <c r="C4585" t="s">
        <v>62</v>
      </c>
      <c r="D4585" s="24">
        <v>44713</v>
      </c>
      <c r="E4585">
        <v>88</v>
      </c>
    </row>
    <row r="4586" spans="1:5" x14ac:dyDescent="0.35">
      <c r="A4586" s="6">
        <v>44651</v>
      </c>
      <c r="B4586" t="s">
        <v>45</v>
      </c>
      <c r="C4586" t="s">
        <v>62</v>
      </c>
      <c r="D4586" s="24">
        <v>44805</v>
      </c>
      <c r="E4586">
        <v>79</v>
      </c>
    </row>
    <row r="4587" spans="1:5" x14ac:dyDescent="0.35">
      <c r="A4587" s="6">
        <v>44651</v>
      </c>
      <c r="B4587" t="s">
        <v>45</v>
      </c>
      <c r="C4587" t="s">
        <v>62</v>
      </c>
      <c r="D4587" s="24">
        <v>44896</v>
      </c>
      <c r="E4587">
        <v>45.3</v>
      </c>
    </row>
    <row r="4588" spans="1:5" x14ac:dyDescent="0.35">
      <c r="A4588" s="6">
        <v>44651</v>
      </c>
      <c r="B4588" t="s">
        <v>45</v>
      </c>
      <c r="C4588" t="s">
        <v>62</v>
      </c>
      <c r="D4588" s="24">
        <v>44986</v>
      </c>
      <c r="E4588">
        <v>70.150000000000006</v>
      </c>
    </row>
    <row r="4589" spans="1:5" x14ac:dyDescent="0.35">
      <c r="A4589" s="6">
        <v>44651</v>
      </c>
      <c r="B4589" t="s">
        <v>45</v>
      </c>
      <c r="C4589" t="s">
        <v>62</v>
      </c>
      <c r="D4589" s="24">
        <v>45078</v>
      </c>
      <c r="E4589">
        <v>64</v>
      </c>
    </row>
    <row r="4590" spans="1:5" x14ac:dyDescent="0.35">
      <c r="A4590" s="6">
        <v>44651</v>
      </c>
      <c r="B4590" t="s">
        <v>45</v>
      </c>
      <c r="C4590" t="s">
        <v>62</v>
      </c>
      <c r="D4590" s="24">
        <v>45170</v>
      </c>
      <c r="E4590">
        <v>64.13</v>
      </c>
    </row>
    <row r="4591" spans="1:5" x14ac:dyDescent="0.35">
      <c r="A4591" s="6">
        <v>44651</v>
      </c>
      <c r="B4591" t="s">
        <v>45</v>
      </c>
      <c r="C4591" t="s">
        <v>62</v>
      </c>
      <c r="D4591" s="24">
        <v>45261</v>
      </c>
      <c r="E4591">
        <v>45</v>
      </c>
    </row>
    <row r="4592" spans="1:5" x14ac:dyDescent="0.35">
      <c r="A4592" s="6">
        <v>44652</v>
      </c>
      <c r="B4592" t="s">
        <v>45</v>
      </c>
      <c r="C4592" t="s">
        <v>62</v>
      </c>
      <c r="D4592" s="24">
        <v>44713</v>
      </c>
      <c r="E4592">
        <v>91.25</v>
      </c>
    </row>
    <row r="4593" spans="1:5" x14ac:dyDescent="0.35">
      <c r="A4593" s="6">
        <v>44652</v>
      </c>
      <c r="B4593" t="s">
        <v>45</v>
      </c>
      <c r="C4593" t="s">
        <v>62</v>
      </c>
      <c r="D4593" s="24">
        <v>44805</v>
      </c>
      <c r="E4593">
        <v>86</v>
      </c>
    </row>
    <row r="4594" spans="1:5" x14ac:dyDescent="0.35">
      <c r="A4594" s="6">
        <v>44652</v>
      </c>
      <c r="B4594" t="s">
        <v>45</v>
      </c>
      <c r="C4594" t="s">
        <v>62</v>
      </c>
      <c r="D4594" s="24">
        <v>44896</v>
      </c>
      <c r="E4594">
        <v>47.87</v>
      </c>
    </row>
    <row r="4595" spans="1:5" x14ac:dyDescent="0.35">
      <c r="A4595" s="6">
        <v>44652</v>
      </c>
      <c r="B4595" t="s">
        <v>45</v>
      </c>
      <c r="C4595" t="s">
        <v>62</v>
      </c>
      <c r="D4595" s="24">
        <v>44986</v>
      </c>
      <c r="E4595">
        <v>72.23</v>
      </c>
    </row>
    <row r="4596" spans="1:5" x14ac:dyDescent="0.35">
      <c r="A4596" s="6">
        <v>44652</v>
      </c>
      <c r="B4596" t="s">
        <v>45</v>
      </c>
      <c r="C4596" t="s">
        <v>62</v>
      </c>
      <c r="D4596" s="24">
        <v>45078</v>
      </c>
      <c r="E4596">
        <v>67.64</v>
      </c>
    </row>
    <row r="4597" spans="1:5" x14ac:dyDescent="0.35">
      <c r="A4597" s="6">
        <v>44652</v>
      </c>
      <c r="B4597" t="s">
        <v>45</v>
      </c>
      <c r="C4597" t="s">
        <v>62</v>
      </c>
      <c r="D4597" s="24">
        <v>45170</v>
      </c>
      <c r="E4597">
        <v>66</v>
      </c>
    </row>
    <row r="4598" spans="1:5" x14ac:dyDescent="0.35">
      <c r="A4598" s="6">
        <v>44652</v>
      </c>
      <c r="B4598" t="s">
        <v>45</v>
      </c>
      <c r="C4598" t="s">
        <v>62</v>
      </c>
      <c r="D4598" s="24">
        <v>45261</v>
      </c>
      <c r="E4598">
        <v>45.5</v>
      </c>
    </row>
    <row r="4599" spans="1:5" x14ac:dyDescent="0.35">
      <c r="A4599" s="6">
        <v>44655</v>
      </c>
      <c r="B4599" t="s">
        <v>45</v>
      </c>
      <c r="C4599" t="s">
        <v>62</v>
      </c>
      <c r="D4599" s="24">
        <v>44713</v>
      </c>
      <c r="E4599">
        <v>110</v>
      </c>
    </row>
    <row r="4600" spans="1:5" x14ac:dyDescent="0.35">
      <c r="A4600" s="6">
        <v>44655</v>
      </c>
      <c r="B4600" t="s">
        <v>45</v>
      </c>
      <c r="C4600" t="s">
        <v>62</v>
      </c>
      <c r="D4600" s="24">
        <v>44805</v>
      </c>
      <c r="E4600">
        <v>96</v>
      </c>
    </row>
    <row r="4601" spans="1:5" x14ac:dyDescent="0.35">
      <c r="A4601" s="6">
        <v>44655</v>
      </c>
      <c r="B4601" t="s">
        <v>45</v>
      </c>
      <c r="C4601" t="s">
        <v>62</v>
      </c>
      <c r="D4601" s="24">
        <v>44896</v>
      </c>
      <c r="E4601">
        <v>52</v>
      </c>
    </row>
    <row r="4602" spans="1:5" x14ac:dyDescent="0.35">
      <c r="A4602" s="6">
        <v>44655</v>
      </c>
      <c r="B4602" t="s">
        <v>45</v>
      </c>
      <c r="C4602" t="s">
        <v>62</v>
      </c>
      <c r="D4602" s="24">
        <v>44986</v>
      </c>
      <c r="E4602">
        <v>73.5</v>
      </c>
    </row>
    <row r="4603" spans="1:5" x14ac:dyDescent="0.35">
      <c r="A4603" s="6">
        <v>44655</v>
      </c>
      <c r="B4603" t="s">
        <v>45</v>
      </c>
      <c r="C4603" t="s">
        <v>62</v>
      </c>
      <c r="D4603" s="24">
        <v>45078</v>
      </c>
      <c r="E4603">
        <v>71.84</v>
      </c>
    </row>
    <row r="4604" spans="1:5" x14ac:dyDescent="0.35">
      <c r="A4604" s="6">
        <v>44655</v>
      </c>
      <c r="B4604" t="s">
        <v>45</v>
      </c>
      <c r="C4604" t="s">
        <v>62</v>
      </c>
      <c r="D4604" s="24">
        <v>45170</v>
      </c>
      <c r="E4604">
        <v>70.150000000000006</v>
      </c>
    </row>
    <row r="4605" spans="1:5" x14ac:dyDescent="0.35">
      <c r="A4605" s="6">
        <v>44655</v>
      </c>
      <c r="B4605" t="s">
        <v>45</v>
      </c>
      <c r="C4605" t="s">
        <v>62</v>
      </c>
      <c r="D4605" s="24">
        <v>45261</v>
      </c>
      <c r="E4605">
        <v>47</v>
      </c>
    </row>
    <row r="4606" spans="1:5" x14ac:dyDescent="0.35">
      <c r="A4606" s="6">
        <v>44656</v>
      </c>
      <c r="B4606" t="s">
        <v>45</v>
      </c>
      <c r="C4606" t="s">
        <v>62</v>
      </c>
      <c r="D4606" s="24">
        <v>44713</v>
      </c>
      <c r="E4606">
        <v>110</v>
      </c>
    </row>
    <row r="4607" spans="1:5" x14ac:dyDescent="0.35">
      <c r="A4607" s="6">
        <v>44656</v>
      </c>
      <c r="B4607" t="s">
        <v>45</v>
      </c>
      <c r="C4607" t="s">
        <v>62</v>
      </c>
      <c r="D4607" s="24">
        <v>44805</v>
      </c>
      <c r="E4607">
        <v>85</v>
      </c>
    </row>
    <row r="4608" spans="1:5" x14ac:dyDescent="0.35">
      <c r="A4608" s="6">
        <v>44656</v>
      </c>
      <c r="B4608" t="s">
        <v>45</v>
      </c>
      <c r="C4608" t="s">
        <v>62</v>
      </c>
      <c r="D4608" s="24">
        <v>44896</v>
      </c>
      <c r="E4608">
        <v>48</v>
      </c>
    </row>
    <row r="4609" spans="1:5" x14ac:dyDescent="0.35">
      <c r="A4609" s="6">
        <v>44656</v>
      </c>
      <c r="B4609" t="s">
        <v>45</v>
      </c>
      <c r="C4609" t="s">
        <v>62</v>
      </c>
      <c r="D4609" s="24">
        <v>44986</v>
      </c>
      <c r="E4609">
        <v>70</v>
      </c>
    </row>
    <row r="4610" spans="1:5" x14ac:dyDescent="0.35">
      <c r="A4610" s="6">
        <v>44656</v>
      </c>
      <c r="B4610" t="s">
        <v>45</v>
      </c>
      <c r="C4610" t="s">
        <v>62</v>
      </c>
      <c r="D4610" s="24">
        <v>45078</v>
      </c>
      <c r="E4610">
        <v>68</v>
      </c>
    </row>
    <row r="4611" spans="1:5" x14ac:dyDescent="0.35">
      <c r="A4611" s="6">
        <v>44656</v>
      </c>
      <c r="B4611" t="s">
        <v>45</v>
      </c>
      <c r="C4611" t="s">
        <v>62</v>
      </c>
      <c r="D4611" s="24">
        <v>45170</v>
      </c>
      <c r="E4611">
        <v>66.5</v>
      </c>
    </row>
    <row r="4612" spans="1:5" x14ac:dyDescent="0.35">
      <c r="A4612" s="6">
        <v>44656</v>
      </c>
      <c r="B4612" t="s">
        <v>45</v>
      </c>
      <c r="C4612" t="s">
        <v>62</v>
      </c>
      <c r="D4612" s="24">
        <v>45261</v>
      </c>
      <c r="E4612">
        <v>44.47</v>
      </c>
    </row>
    <row r="4613" spans="1:5" x14ac:dyDescent="0.35">
      <c r="A4613" s="6">
        <v>44657</v>
      </c>
      <c r="B4613" t="s">
        <v>45</v>
      </c>
      <c r="C4613" t="s">
        <v>62</v>
      </c>
      <c r="D4613" s="24">
        <v>44713</v>
      </c>
      <c r="E4613">
        <v>119</v>
      </c>
    </row>
    <row r="4614" spans="1:5" x14ac:dyDescent="0.35">
      <c r="A4614" s="6">
        <v>44657</v>
      </c>
      <c r="B4614" t="s">
        <v>45</v>
      </c>
      <c r="C4614" t="s">
        <v>62</v>
      </c>
      <c r="D4614" s="24">
        <v>44805</v>
      </c>
      <c r="E4614">
        <v>92</v>
      </c>
    </row>
    <row r="4615" spans="1:5" x14ac:dyDescent="0.35">
      <c r="A4615" s="6">
        <v>44657</v>
      </c>
      <c r="B4615" t="s">
        <v>45</v>
      </c>
      <c r="C4615" t="s">
        <v>62</v>
      </c>
      <c r="D4615" s="24">
        <v>44896</v>
      </c>
      <c r="E4615">
        <v>49.13</v>
      </c>
    </row>
    <row r="4616" spans="1:5" x14ac:dyDescent="0.35">
      <c r="A4616" s="6">
        <v>44657</v>
      </c>
      <c r="B4616" t="s">
        <v>45</v>
      </c>
      <c r="C4616" t="s">
        <v>62</v>
      </c>
      <c r="D4616" s="24">
        <v>44986</v>
      </c>
      <c r="E4616">
        <v>72</v>
      </c>
    </row>
    <row r="4617" spans="1:5" x14ac:dyDescent="0.35">
      <c r="A4617" s="6">
        <v>44657</v>
      </c>
      <c r="B4617" t="s">
        <v>45</v>
      </c>
      <c r="C4617" t="s">
        <v>62</v>
      </c>
      <c r="D4617" s="24">
        <v>45078</v>
      </c>
      <c r="E4617">
        <v>70.27</v>
      </c>
    </row>
    <row r="4618" spans="1:5" x14ac:dyDescent="0.35">
      <c r="A4618" s="6">
        <v>44657</v>
      </c>
      <c r="B4618" t="s">
        <v>45</v>
      </c>
      <c r="C4618" t="s">
        <v>62</v>
      </c>
      <c r="D4618" s="24">
        <v>45170</v>
      </c>
      <c r="E4618">
        <v>67.98</v>
      </c>
    </row>
    <row r="4619" spans="1:5" x14ac:dyDescent="0.35">
      <c r="A4619" s="6">
        <v>44657</v>
      </c>
      <c r="B4619" t="s">
        <v>45</v>
      </c>
      <c r="C4619" t="s">
        <v>62</v>
      </c>
      <c r="D4619" s="24">
        <v>45261</v>
      </c>
      <c r="E4619">
        <v>44.94</v>
      </c>
    </row>
    <row r="4620" spans="1:5" x14ac:dyDescent="0.35">
      <c r="A4620" s="6">
        <v>44658</v>
      </c>
      <c r="B4620" t="s">
        <v>45</v>
      </c>
      <c r="C4620" t="s">
        <v>62</v>
      </c>
      <c r="D4620" s="24">
        <v>44713</v>
      </c>
      <c r="E4620">
        <v>106.71</v>
      </c>
    </row>
    <row r="4621" spans="1:5" x14ac:dyDescent="0.35">
      <c r="A4621" s="6">
        <v>44658</v>
      </c>
      <c r="B4621" t="s">
        <v>45</v>
      </c>
      <c r="C4621" t="s">
        <v>62</v>
      </c>
      <c r="D4621" s="24">
        <v>44805</v>
      </c>
      <c r="E4621">
        <v>88</v>
      </c>
    </row>
    <row r="4622" spans="1:5" x14ac:dyDescent="0.35">
      <c r="A4622" s="6">
        <v>44658</v>
      </c>
      <c r="B4622" t="s">
        <v>45</v>
      </c>
      <c r="C4622" t="s">
        <v>62</v>
      </c>
      <c r="D4622" s="24">
        <v>44896</v>
      </c>
      <c r="E4622">
        <v>46.5</v>
      </c>
    </row>
    <row r="4623" spans="1:5" x14ac:dyDescent="0.35">
      <c r="A4623" s="6">
        <v>44658</v>
      </c>
      <c r="B4623" t="s">
        <v>45</v>
      </c>
      <c r="C4623" t="s">
        <v>62</v>
      </c>
      <c r="D4623" s="24">
        <v>44986</v>
      </c>
      <c r="E4623">
        <v>70</v>
      </c>
    </row>
    <row r="4624" spans="1:5" x14ac:dyDescent="0.35">
      <c r="A4624" s="6">
        <v>44658</v>
      </c>
      <c r="B4624" t="s">
        <v>45</v>
      </c>
      <c r="C4624" t="s">
        <v>62</v>
      </c>
      <c r="D4624" s="24">
        <v>45078</v>
      </c>
      <c r="E4624">
        <v>67.5</v>
      </c>
    </row>
    <row r="4625" spans="1:5" x14ac:dyDescent="0.35">
      <c r="A4625" s="6">
        <v>44658</v>
      </c>
      <c r="B4625" t="s">
        <v>45</v>
      </c>
      <c r="C4625" t="s">
        <v>62</v>
      </c>
      <c r="D4625" s="24">
        <v>45170</v>
      </c>
      <c r="E4625">
        <v>66.5</v>
      </c>
    </row>
    <row r="4626" spans="1:5" x14ac:dyDescent="0.35">
      <c r="A4626" s="6">
        <v>44658</v>
      </c>
      <c r="B4626" t="s">
        <v>45</v>
      </c>
      <c r="C4626" t="s">
        <v>62</v>
      </c>
      <c r="D4626" s="24">
        <v>45261</v>
      </c>
      <c r="E4626">
        <v>44.3</v>
      </c>
    </row>
    <row r="4627" spans="1:5" x14ac:dyDescent="0.35">
      <c r="A4627" s="6">
        <v>44659</v>
      </c>
      <c r="B4627" t="s">
        <v>45</v>
      </c>
      <c r="C4627" t="s">
        <v>62</v>
      </c>
      <c r="D4627" s="24">
        <v>44713</v>
      </c>
      <c r="E4627">
        <v>110</v>
      </c>
    </row>
    <row r="4628" spans="1:5" x14ac:dyDescent="0.35">
      <c r="A4628" s="6">
        <v>44659</v>
      </c>
      <c r="B4628" t="s">
        <v>45</v>
      </c>
      <c r="C4628" t="s">
        <v>62</v>
      </c>
      <c r="D4628" s="24">
        <v>44805</v>
      </c>
      <c r="E4628">
        <v>88</v>
      </c>
    </row>
    <row r="4629" spans="1:5" x14ac:dyDescent="0.35">
      <c r="A4629" s="6">
        <v>44659</v>
      </c>
      <c r="B4629" t="s">
        <v>45</v>
      </c>
      <c r="C4629" t="s">
        <v>62</v>
      </c>
      <c r="D4629" s="24">
        <v>44896</v>
      </c>
      <c r="E4629">
        <v>48</v>
      </c>
    </row>
    <row r="4630" spans="1:5" x14ac:dyDescent="0.35">
      <c r="A4630" s="6">
        <v>44659</v>
      </c>
      <c r="B4630" t="s">
        <v>45</v>
      </c>
      <c r="C4630" t="s">
        <v>62</v>
      </c>
      <c r="D4630" s="24">
        <v>44986</v>
      </c>
      <c r="E4630">
        <v>70</v>
      </c>
    </row>
    <row r="4631" spans="1:5" x14ac:dyDescent="0.35">
      <c r="A4631" s="6">
        <v>44659</v>
      </c>
      <c r="B4631" t="s">
        <v>45</v>
      </c>
      <c r="C4631" t="s">
        <v>62</v>
      </c>
      <c r="D4631" s="24">
        <v>45078</v>
      </c>
      <c r="E4631">
        <v>68.8</v>
      </c>
    </row>
    <row r="4632" spans="1:5" x14ac:dyDescent="0.35">
      <c r="A4632" s="6">
        <v>44659</v>
      </c>
      <c r="B4632" t="s">
        <v>45</v>
      </c>
      <c r="C4632" t="s">
        <v>62</v>
      </c>
      <c r="D4632" s="24">
        <v>45170</v>
      </c>
      <c r="E4632">
        <v>68</v>
      </c>
    </row>
    <row r="4633" spans="1:5" x14ac:dyDescent="0.35">
      <c r="A4633" s="6">
        <v>44659</v>
      </c>
      <c r="B4633" t="s">
        <v>45</v>
      </c>
      <c r="C4633" t="s">
        <v>62</v>
      </c>
      <c r="D4633" s="24">
        <v>45261</v>
      </c>
      <c r="E4633">
        <v>45.42</v>
      </c>
    </row>
    <row r="4634" spans="1:5" x14ac:dyDescent="0.35">
      <c r="A4634" s="6">
        <v>44662</v>
      </c>
      <c r="B4634" t="s">
        <v>45</v>
      </c>
      <c r="C4634" t="s">
        <v>62</v>
      </c>
      <c r="D4634" s="24">
        <v>44713</v>
      </c>
      <c r="E4634">
        <v>110</v>
      </c>
    </row>
    <row r="4635" spans="1:5" x14ac:dyDescent="0.35">
      <c r="A4635" s="6">
        <v>44662</v>
      </c>
      <c r="B4635" t="s">
        <v>45</v>
      </c>
      <c r="C4635" t="s">
        <v>62</v>
      </c>
      <c r="D4635" s="24">
        <v>44805</v>
      </c>
      <c r="E4635">
        <v>88</v>
      </c>
    </row>
    <row r="4636" spans="1:5" x14ac:dyDescent="0.35">
      <c r="A4636" s="6">
        <v>44662</v>
      </c>
      <c r="B4636" t="s">
        <v>45</v>
      </c>
      <c r="C4636" t="s">
        <v>62</v>
      </c>
      <c r="D4636" s="24">
        <v>44896</v>
      </c>
      <c r="E4636">
        <v>48</v>
      </c>
    </row>
    <row r="4637" spans="1:5" x14ac:dyDescent="0.35">
      <c r="A4637" s="6">
        <v>44662</v>
      </c>
      <c r="B4637" t="s">
        <v>45</v>
      </c>
      <c r="C4637" t="s">
        <v>62</v>
      </c>
      <c r="D4637" s="24">
        <v>44986</v>
      </c>
      <c r="E4637">
        <v>70</v>
      </c>
    </row>
    <row r="4638" spans="1:5" x14ac:dyDescent="0.35">
      <c r="A4638" s="6">
        <v>44662</v>
      </c>
      <c r="B4638" t="s">
        <v>45</v>
      </c>
      <c r="C4638" t="s">
        <v>62</v>
      </c>
      <c r="D4638" s="24">
        <v>45078</v>
      </c>
      <c r="E4638">
        <v>68.8</v>
      </c>
    </row>
    <row r="4639" spans="1:5" x14ac:dyDescent="0.35">
      <c r="A4639" s="6">
        <v>44662</v>
      </c>
      <c r="B4639" t="s">
        <v>45</v>
      </c>
      <c r="C4639" t="s">
        <v>62</v>
      </c>
      <c r="D4639" s="24">
        <v>45170</v>
      </c>
      <c r="E4639">
        <v>68</v>
      </c>
    </row>
    <row r="4640" spans="1:5" x14ac:dyDescent="0.35">
      <c r="A4640" s="6">
        <v>44662</v>
      </c>
      <c r="B4640" t="s">
        <v>45</v>
      </c>
      <c r="C4640" t="s">
        <v>62</v>
      </c>
      <c r="D4640" s="24">
        <v>45261</v>
      </c>
      <c r="E4640">
        <v>45.42</v>
      </c>
    </row>
    <row r="4641" spans="1:5" x14ac:dyDescent="0.35">
      <c r="A4641" s="6">
        <v>44663</v>
      </c>
      <c r="B4641" t="s">
        <v>45</v>
      </c>
      <c r="C4641" t="s">
        <v>62</v>
      </c>
      <c r="D4641" s="24">
        <v>44713</v>
      </c>
      <c r="E4641">
        <v>106.67</v>
      </c>
    </row>
    <row r="4642" spans="1:5" x14ac:dyDescent="0.35">
      <c r="A4642" s="6">
        <v>44663</v>
      </c>
      <c r="B4642" t="s">
        <v>45</v>
      </c>
      <c r="C4642" t="s">
        <v>62</v>
      </c>
      <c r="D4642" s="24">
        <v>44805</v>
      </c>
      <c r="E4642">
        <v>87.5</v>
      </c>
    </row>
    <row r="4643" spans="1:5" x14ac:dyDescent="0.35">
      <c r="A4643" s="6">
        <v>44663</v>
      </c>
      <c r="B4643" t="s">
        <v>45</v>
      </c>
      <c r="C4643" t="s">
        <v>62</v>
      </c>
      <c r="D4643" s="24">
        <v>44896</v>
      </c>
      <c r="E4643">
        <v>47.75</v>
      </c>
    </row>
    <row r="4644" spans="1:5" x14ac:dyDescent="0.35">
      <c r="A4644" s="6">
        <v>44663</v>
      </c>
      <c r="B4644" t="s">
        <v>45</v>
      </c>
      <c r="C4644" t="s">
        <v>62</v>
      </c>
      <c r="D4644" s="24">
        <v>44986</v>
      </c>
      <c r="E4644">
        <v>69.44</v>
      </c>
    </row>
    <row r="4645" spans="1:5" x14ac:dyDescent="0.35">
      <c r="A4645" s="6">
        <v>44663</v>
      </c>
      <c r="B4645" t="s">
        <v>45</v>
      </c>
      <c r="C4645" t="s">
        <v>62</v>
      </c>
      <c r="D4645" s="24">
        <v>45078</v>
      </c>
      <c r="E4645">
        <v>68.25</v>
      </c>
    </row>
    <row r="4646" spans="1:5" x14ac:dyDescent="0.35">
      <c r="A4646" s="6">
        <v>44663</v>
      </c>
      <c r="B4646" t="s">
        <v>45</v>
      </c>
      <c r="C4646" t="s">
        <v>62</v>
      </c>
      <c r="D4646" s="24">
        <v>45170</v>
      </c>
      <c r="E4646">
        <v>67.459999999999994</v>
      </c>
    </row>
    <row r="4647" spans="1:5" x14ac:dyDescent="0.35">
      <c r="A4647" s="6">
        <v>44663</v>
      </c>
      <c r="B4647" t="s">
        <v>45</v>
      </c>
      <c r="C4647" t="s">
        <v>62</v>
      </c>
      <c r="D4647" s="24">
        <v>45261</v>
      </c>
      <c r="E4647">
        <v>45.06</v>
      </c>
    </row>
    <row r="4648" spans="1:5" x14ac:dyDescent="0.35">
      <c r="A4648" s="6">
        <v>44664</v>
      </c>
      <c r="B4648" t="s">
        <v>45</v>
      </c>
      <c r="C4648" t="s">
        <v>62</v>
      </c>
      <c r="D4648" s="24">
        <v>44713</v>
      </c>
      <c r="E4648">
        <v>100</v>
      </c>
    </row>
    <row r="4649" spans="1:5" x14ac:dyDescent="0.35">
      <c r="A4649" s="6">
        <v>44664</v>
      </c>
      <c r="B4649" t="s">
        <v>45</v>
      </c>
      <c r="C4649" t="s">
        <v>62</v>
      </c>
      <c r="D4649" s="24">
        <v>44805</v>
      </c>
      <c r="E4649">
        <v>86.5</v>
      </c>
    </row>
    <row r="4650" spans="1:5" x14ac:dyDescent="0.35">
      <c r="A4650" s="6">
        <v>44664</v>
      </c>
      <c r="B4650" t="s">
        <v>45</v>
      </c>
      <c r="C4650" t="s">
        <v>62</v>
      </c>
      <c r="D4650" s="24">
        <v>44896</v>
      </c>
      <c r="E4650">
        <v>47.25</v>
      </c>
    </row>
    <row r="4651" spans="1:5" x14ac:dyDescent="0.35">
      <c r="A4651" s="6">
        <v>44664</v>
      </c>
      <c r="B4651" t="s">
        <v>45</v>
      </c>
      <c r="C4651" t="s">
        <v>62</v>
      </c>
      <c r="D4651" s="24">
        <v>44986</v>
      </c>
      <c r="E4651">
        <v>68.5</v>
      </c>
    </row>
    <row r="4652" spans="1:5" x14ac:dyDescent="0.35">
      <c r="A4652" s="6">
        <v>44664</v>
      </c>
      <c r="B4652" t="s">
        <v>45</v>
      </c>
      <c r="C4652" t="s">
        <v>62</v>
      </c>
      <c r="D4652" s="24">
        <v>45078</v>
      </c>
      <c r="E4652">
        <v>66.75</v>
      </c>
    </row>
    <row r="4653" spans="1:5" x14ac:dyDescent="0.35">
      <c r="A4653" s="6">
        <v>44664</v>
      </c>
      <c r="B4653" t="s">
        <v>45</v>
      </c>
      <c r="C4653" t="s">
        <v>62</v>
      </c>
      <c r="D4653" s="24">
        <v>45170</v>
      </c>
      <c r="E4653">
        <v>66.38</v>
      </c>
    </row>
    <row r="4654" spans="1:5" x14ac:dyDescent="0.35">
      <c r="A4654" s="6">
        <v>44664</v>
      </c>
      <c r="B4654" t="s">
        <v>45</v>
      </c>
      <c r="C4654" t="s">
        <v>62</v>
      </c>
      <c r="D4654" s="24">
        <v>45261</v>
      </c>
      <c r="E4654">
        <v>44.34</v>
      </c>
    </row>
    <row r="4655" spans="1:5" x14ac:dyDescent="0.35">
      <c r="A4655" s="6">
        <v>44665</v>
      </c>
      <c r="B4655" t="s">
        <v>45</v>
      </c>
      <c r="C4655" t="s">
        <v>62</v>
      </c>
      <c r="D4655" s="24">
        <v>44713</v>
      </c>
      <c r="E4655">
        <v>110</v>
      </c>
    </row>
    <row r="4656" spans="1:5" x14ac:dyDescent="0.35">
      <c r="A4656" s="6">
        <v>44665</v>
      </c>
      <c r="B4656" t="s">
        <v>45</v>
      </c>
      <c r="C4656" t="s">
        <v>62</v>
      </c>
      <c r="D4656" s="24">
        <v>44805</v>
      </c>
      <c r="E4656">
        <v>94</v>
      </c>
    </row>
    <row r="4657" spans="1:5" x14ac:dyDescent="0.35">
      <c r="A4657" s="6">
        <v>44665</v>
      </c>
      <c r="B4657" t="s">
        <v>45</v>
      </c>
      <c r="C4657" t="s">
        <v>62</v>
      </c>
      <c r="D4657" s="24">
        <v>44896</v>
      </c>
      <c r="E4657">
        <v>52</v>
      </c>
    </row>
    <row r="4658" spans="1:5" x14ac:dyDescent="0.35">
      <c r="A4658" s="6">
        <v>44665</v>
      </c>
      <c r="B4658" t="s">
        <v>45</v>
      </c>
      <c r="C4658" t="s">
        <v>62</v>
      </c>
      <c r="D4658" s="24">
        <v>44986</v>
      </c>
      <c r="E4658">
        <v>70.12</v>
      </c>
    </row>
    <row r="4659" spans="1:5" x14ac:dyDescent="0.35">
      <c r="A4659" s="6">
        <v>44665</v>
      </c>
      <c r="B4659" t="s">
        <v>45</v>
      </c>
      <c r="C4659" t="s">
        <v>62</v>
      </c>
      <c r="D4659" s="24">
        <v>45078</v>
      </c>
      <c r="E4659">
        <v>68.569999999999993</v>
      </c>
    </row>
    <row r="4660" spans="1:5" x14ac:dyDescent="0.35">
      <c r="A4660" s="6">
        <v>44665</v>
      </c>
      <c r="B4660" t="s">
        <v>45</v>
      </c>
      <c r="C4660" t="s">
        <v>62</v>
      </c>
      <c r="D4660" s="24">
        <v>45170</v>
      </c>
      <c r="E4660">
        <v>67.209999999999994</v>
      </c>
    </row>
    <row r="4661" spans="1:5" x14ac:dyDescent="0.35">
      <c r="A4661" s="6">
        <v>44665</v>
      </c>
      <c r="B4661" t="s">
        <v>45</v>
      </c>
      <c r="C4661" t="s">
        <v>62</v>
      </c>
      <c r="D4661" s="24">
        <v>45261</v>
      </c>
      <c r="E4661">
        <v>45.33</v>
      </c>
    </row>
    <row r="4662" spans="1:5" x14ac:dyDescent="0.35">
      <c r="A4662" s="6">
        <v>44670</v>
      </c>
      <c r="B4662" t="s">
        <v>45</v>
      </c>
      <c r="C4662" t="s">
        <v>62</v>
      </c>
      <c r="D4662" s="24">
        <v>44713</v>
      </c>
      <c r="E4662">
        <v>135</v>
      </c>
    </row>
    <row r="4663" spans="1:5" x14ac:dyDescent="0.35">
      <c r="A4663" s="6">
        <v>44670</v>
      </c>
      <c r="B4663" t="s">
        <v>45</v>
      </c>
      <c r="C4663" t="s">
        <v>62</v>
      </c>
      <c r="D4663" s="24">
        <v>44805</v>
      </c>
      <c r="E4663">
        <v>118.11</v>
      </c>
    </row>
    <row r="4664" spans="1:5" x14ac:dyDescent="0.35">
      <c r="A4664" s="6">
        <v>44670</v>
      </c>
      <c r="B4664" t="s">
        <v>45</v>
      </c>
      <c r="C4664" t="s">
        <v>62</v>
      </c>
      <c r="D4664" s="24">
        <v>44896</v>
      </c>
      <c r="E4664">
        <v>55.73</v>
      </c>
    </row>
    <row r="4665" spans="1:5" x14ac:dyDescent="0.35">
      <c r="A4665" s="6">
        <v>44670</v>
      </c>
      <c r="B4665" t="s">
        <v>45</v>
      </c>
      <c r="C4665" t="s">
        <v>62</v>
      </c>
      <c r="D4665" s="24">
        <v>44986</v>
      </c>
      <c r="E4665">
        <v>73.73</v>
      </c>
    </row>
    <row r="4666" spans="1:5" x14ac:dyDescent="0.35">
      <c r="A4666" s="6">
        <v>44670</v>
      </c>
      <c r="B4666" t="s">
        <v>45</v>
      </c>
      <c r="C4666" t="s">
        <v>62</v>
      </c>
      <c r="D4666" s="24">
        <v>45078</v>
      </c>
      <c r="E4666">
        <v>72.209999999999994</v>
      </c>
    </row>
    <row r="4667" spans="1:5" x14ac:dyDescent="0.35">
      <c r="A4667" s="6">
        <v>44670</v>
      </c>
      <c r="B4667" t="s">
        <v>45</v>
      </c>
      <c r="C4667" t="s">
        <v>62</v>
      </c>
      <c r="D4667" s="24">
        <v>45170</v>
      </c>
      <c r="E4667">
        <v>69.25</v>
      </c>
    </row>
    <row r="4668" spans="1:5" x14ac:dyDescent="0.35">
      <c r="A4668" s="6">
        <v>44670</v>
      </c>
      <c r="B4668" t="s">
        <v>45</v>
      </c>
      <c r="C4668" t="s">
        <v>62</v>
      </c>
      <c r="D4668" s="24">
        <v>45261</v>
      </c>
      <c r="E4668">
        <v>46.47</v>
      </c>
    </row>
    <row r="4669" spans="1:5" x14ac:dyDescent="0.35">
      <c r="A4669" s="6">
        <v>44671</v>
      </c>
      <c r="B4669" t="s">
        <v>45</v>
      </c>
      <c r="C4669" t="s">
        <v>62</v>
      </c>
      <c r="D4669" s="24">
        <v>44713</v>
      </c>
      <c r="E4669">
        <v>137.5</v>
      </c>
    </row>
    <row r="4670" spans="1:5" x14ac:dyDescent="0.35">
      <c r="A4670" s="6">
        <v>44671</v>
      </c>
      <c r="B4670" t="s">
        <v>45</v>
      </c>
      <c r="C4670" t="s">
        <v>62</v>
      </c>
      <c r="D4670" s="24">
        <v>44805</v>
      </c>
      <c r="E4670">
        <v>115</v>
      </c>
    </row>
    <row r="4671" spans="1:5" x14ac:dyDescent="0.35">
      <c r="A4671" s="6">
        <v>44671</v>
      </c>
      <c r="B4671" t="s">
        <v>45</v>
      </c>
      <c r="C4671" t="s">
        <v>62</v>
      </c>
      <c r="D4671" s="24">
        <v>44896</v>
      </c>
      <c r="E4671">
        <v>58.75</v>
      </c>
    </row>
    <row r="4672" spans="1:5" x14ac:dyDescent="0.35">
      <c r="A4672" s="6">
        <v>44671</v>
      </c>
      <c r="B4672" t="s">
        <v>45</v>
      </c>
      <c r="C4672" t="s">
        <v>62</v>
      </c>
      <c r="D4672" s="24">
        <v>44986</v>
      </c>
      <c r="E4672">
        <v>75.59</v>
      </c>
    </row>
    <row r="4673" spans="1:5" x14ac:dyDescent="0.35">
      <c r="A4673" s="6">
        <v>44671</v>
      </c>
      <c r="B4673" t="s">
        <v>45</v>
      </c>
      <c r="C4673" t="s">
        <v>62</v>
      </c>
      <c r="D4673" s="24">
        <v>45078</v>
      </c>
      <c r="E4673">
        <v>74.03</v>
      </c>
    </row>
    <row r="4674" spans="1:5" x14ac:dyDescent="0.35">
      <c r="A4674" s="6">
        <v>44671</v>
      </c>
      <c r="B4674" t="s">
        <v>45</v>
      </c>
      <c r="C4674" t="s">
        <v>62</v>
      </c>
      <c r="D4674" s="24">
        <v>45170</v>
      </c>
      <c r="E4674">
        <v>71</v>
      </c>
    </row>
    <row r="4675" spans="1:5" x14ac:dyDescent="0.35">
      <c r="A4675" s="6">
        <v>44671</v>
      </c>
      <c r="B4675" t="s">
        <v>45</v>
      </c>
      <c r="C4675" t="s">
        <v>62</v>
      </c>
      <c r="D4675" s="24">
        <v>45261</v>
      </c>
      <c r="E4675">
        <v>47.25</v>
      </c>
    </row>
    <row r="4676" spans="1:5" x14ac:dyDescent="0.35">
      <c r="A4676" s="6">
        <v>44672</v>
      </c>
      <c r="B4676" t="s">
        <v>45</v>
      </c>
      <c r="C4676" t="s">
        <v>62</v>
      </c>
      <c r="D4676" s="24">
        <v>44713</v>
      </c>
      <c r="E4676">
        <v>143</v>
      </c>
    </row>
    <row r="4677" spans="1:5" x14ac:dyDescent="0.35">
      <c r="A4677" s="6">
        <v>44672</v>
      </c>
      <c r="B4677" t="s">
        <v>45</v>
      </c>
      <c r="C4677" t="s">
        <v>62</v>
      </c>
      <c r="D4677" s="24">
        <v>44805</v>
      </c>
      <c r="E4677">
        <v>118</v>
      </c>
    </row>
    <row r="4678" spans="1:5" x14ac:dyDescent="0.35">
      <c r="A4678" s="6">
        <v>44672</v>
      </c>
      <c r="B4678" t="s">
        <v>45</v>
      </c>
      <c r="C4678" t="s">
        <v>62</v>
      </c>
      <c r="D4678" s="24">
        <v>44896</v>
      </c>
      <c r="E4678">
        <v>60.25</v>
      </c>
    </row>
    <row r="4679" spans="1:5" x14ac:dyDescent="0.35">
      <c r="A4679" s="6">
        <v>44672</v>
      </c>
      <c r="B4679" t="s">
        <v>45</v>
      </c>
      <c r="C4679" t="s">
        <v>62</v>
      </c>
      <c r="D4679" s="24">
        <v>44986</v>
      </c>
      <c r="E4679">
        <v>76.72</v>
      </c>
    </row>
    <row r="4680" spans="1:5" x14ac:dyDescent="0.35">
      <c r="A4680" s="6">
        <v>44672</v>
      </c>
      <c r="B4680" t="s">
        <v>45</v>
      </c>
      <c r="C4680" t="s">
        <v>62</v>
      </c>
      <c r="D4680" s="24">
        <v>45078</v>
      </c>
      <c r="E4680">
        <v>75</v>
      </c>
    </row>
    <row r="4681" spans="1:5" x14ac:dyDescent="0.35">
      <c r="A4681" s="6">
        <v>44672</v>
      </c>
      <c r="B4681" t="s">
        <v>45</v>
      </c>
      <c r="C4681" t="s">
        <v>62</v>
      </c>
      <c r="D4681" s="24">
        <v>45170</v>
      </c>
      <c r="E4681">
        <v>71.75</v>
      </c>
    </row>
    <row r="4682" spans="1:5" x14ac:dyDescent="0.35">
      <c r="A4682" s="6">
        <v>44672</v>
      </c>
      <c r="B4682" t="s">
        <v>45</v>
      </c>
      <c r="C4682" t="s">
        <v>62</v>
      </c>
      <c r="D4682" s="24">
        <v>45261</v>
      </c>
      <c r="E4682">
        <v>47.95</v>
      </c>
    </row>
    <row r="4683" spans="1:5" x14ac:dyDescent="0.35">
      <c r="A4683" s="6">
        <v>44673</v>
      </c>
      <c r="B4683" t="s">
        <v>45</v>
      </c>
      <c r="C4683" t="s">
        <v>62</v>
      </c>
      <c r="D4683" s="24">
        <v>44713</v>
      </c>
      <c r="E4683">
        <v>146.63</v>
      </c>
    </row>
    <row r="4684" spans="1:5" x14ac:dyDescent="0.35">
      <c r="A4684" s="6">
        <v>44673</v>
      </c>
      <c r="B4684" t="s">
        <v>45</v>
      </c>
      <c r="C4684" t="s">
        <v>62</v>
      </c>
      <c r="D4684" s="24">
        <v>44805</v>
      </c>
      <c r="E4684">
        <v>121.25</v>
      </c>
    </row>
    <row r="4685" spans="1:5" x14ac:dyDescent="0.35">
      <c r="A4685" s="6">
        <v>44673</v>
      </c>
      <c r="B4685" t="s">
        <v>45</v>
      </c>
      <c r="C4685" t="s">
        <v>62</v>
      </c>
      <c r="D4685" s="24">
        <v>44896</v>
      </c>
      <c r="E4685">
        <v>64</v>
      </c>
    </row>
    <row r="4686" spans="1:5" x14ac:dyDescent="0.35">
      <c r="A4686" s="6">
        <v>44673</v>
      </c>
      <c r="B4686" t="s">
        <v>45</v>
      </c>
      <c r="C4686" t="s">
        <v>62</v>
      </c>
      <c r="D4686" s="24">
        <v>44986</v>
      </c>
      <c r="E4686">
        <v>78</v>
      </c>
    </row>
    <row r="4687" spans="1:5" x14ac:dyDescent="0.35">
      <c r="A4687" s="6">
        <v>44673</v>
      </c>
      <c r="B4687" t="s">
        <v>45</v>
      </c>
      <c r="C4687" t="s">
        <v>62</v>
      </c>
      <c r="D4687" s="24">
        <v>45078</v>
      </c>
      <c r="E4687">
        <v>75.790000000000006</v>
      </c>
    </row>
    <row r="4688" spans="1:5" x14ac:dyDescent="0.35">
      <c r="A4688" s="6">
        <v>44673</v>
      </c>
      <c r="B4688" t="s">
        <v>45</v>
      </c>
      <c r="C4688" t="s">
        <v>62</v>
      </c>
      <c r="D4688" s="24">
        <v>45170</v>
      </c>
      <c r="E4688">
        <v>71.58</v>
      </c>
    </row>
    <row r="4689" spans="1:5" x14ac:dyDescent="0.35">
      <c r="A4689" s="6">
        <v>44673</v>
      </c>
      <c r="B4689" t="s">
        <v>45</v>
      </c>
      <c r="C4689" t="s">
        <v>62</v>
      </c>
      <c r="D4689" s="24">
        <v>45261</v>
      </c>
      <c r="E4689">
        <v>48.5</v>
      </c>
    </row>
    <row r="4690" spans="1:5" x14ac:dyDescent="0.35">
      <c r="A4690" s="6">
        <v>44676</v>
      </c>
      <c r="B4690" t="s">
        <v>45</v>
      </c>
      <c r="C4690" t="s">
        <v>62</v>
      </c>
      <c r="D4690" s="24">
        <v>44713</v>
      </c>
      <c r="E4690">
        <v>146.63</v>
      </c>
    </row>
    <row r="4691" spans="1:5" x14ac:dyDescent="0.35">
      <c r="A4691" s="6">
        <v>44676</v>
      </c>
      <c r="B4691" t="s">
        <v>45</v>
      </c>
      <c r="C4691" t="s">
        <v>62</v>
      </c>
      <c r="D4691" s="24">
        <v>44805</v>
      </c>
      <c r="E4691">
        <v>121.25</v>
      </c>
    </row>
    <row r="4692" spans="1:5" x14ac:dyDescent="0.35">
      <c r="A4692" s="6">
        <v>44676</v>
      </c>
      <c r="B4692" t="s">
        <v>45</v>
      </c>
      <c r="C4692" t="s">
        <v>62</v>
      </c>
      <c r="D4692" s="24">
        <v>44896</v>
      </c>
      <c r="E4692">
        <v>64</v>
      </c>
    </row>
    <row r="4693" spans="1:5" x14ac:dyDescent="0.35">
      <c r="A4693" s="6">
        <v>44676</v>
      </c>
      <c r="B4693" t="s">
        <v>45</v>
      </c>
      <c r="C4693" t="s">
        <v>62</v>
      </c>
      <c r="D4693" s="24">
        <v>44986</v>
      </c>
      <c r="E4693">
        <v>78</v>
      </c>
    </row>
    <row r="4694" spans="1:5" x14ac:dyDescent="0.35">
      <c r="A4694" s="6">
        <v>44676</v>
      </c>
      <c r="B4694" t="s">
        <v>45</v>
      </c>
      <c r="C4694" t="s">
        <v>62</v>
      </c>
      <c r="D4694" s="24">
        <v>45078</v>
      </c>
      <c r="E4694">
        <v>75.790000000000006</v>
      </c>
    </row>
    <row r="4695" spans="1:5" x14ac:dyDescent="0.35">
      <c r="A4695" s="6">
        <v>44676</v>
      </c>
      <c r="B4695" t="s">
        <v>45</v>
      </c>
      <c r="C4695" t="s">
        <v>62</v>
      </c>
      <c r="D4695" s="24">
        <v>45170</v>
      </c>
      <c r="E4695">
        <v>71.58</v>
      </c>
    </row>
    <row r="4696" spans="1:5" x14ac:dyDescent="0.35">
      <c r="A4696" s="6">
        <v>44676</v>
      </c>
      <c r="B4696" t="s">
        <v>45</v>
      </c>
      <c r="C4696" t="s">
        <v>62</v>
      </c>
      <c r="D4696" s="24">
        <v>45261</v>
      </c>
      <c r="E4696">
        <v>48.5</v>
      </c>
    </row>
    <row r="4697" spans="1:5" x14ac:dyDescent="0.35">
      <c r="A4697" s="6">
        <v>44677</v>
      </c>
      <c r="B4697" t="s">
        <v>45</v>
      </c>
      <c r="C4697" t="s">
        <v>62</v>
      </c>
      <c r="D4697" s="24">
        <v>44713</v>
      </c>
      <c r="E4697">
        <v>148</v>
      </c>
    </row>
    <row r="4698" spans="1:5" x14ac:dyDescent="0.35">
      <c r="A4698" s="6">
        <v>44677</v>
      </c>
      <c r="B4698" t="s">
        <v>45</v>
      </c>
      <c r="C4698" t="s">
        <v>62</v>
      </c>
      <c r="D4698" s="24">
        <v>44805</v>
      </c>
      <c r="E4698">
        <v>124</v>
      </c>
    </row>
    <row r="4699" spans="1:5" x14ac:dyDescent="0.35">
      <c r="A4699" s="6">
        <v>44677</v>
      </c>
      <c r="B4699" t="s">
        <v>45</v>
      </c>
      <c r="C4699" t="s">
        <v>62</v>
      </c>
      <c r="D4699" s="24">
        <v>44896</v>
      </c>
      <c r="E4699">
        <v>66.25</v>
      </c>
    </row>
    <row r="4700" spans="1:5" x14ac:dyDescent="0.35">
      <c r="A4700" s="6">
        <v>44677</v>
      </c>
      <c r="B4700" t="s">
        <v>45</v>
      </c>
      <c r="C4700" t="s">
        <v>62</v>
      </c>
      <c r="D4700" s="24">
        <v>44986</v>
      </c>
      <c r="E4700">
        <v>79.5</v>
      </c>
    </row>
    <row r="4701" spans="1:5" x14ac:dyDescent="0.35">
      <c r="A4701" s="6">
        <v>44677</v>
      </c>
      <c r="B4701" t="s">
        <v>45</v>
      </c>
      <c r="C4701" t="s">
        <v>62</v>
      </c>
      <c r="D4701" s="24">
        <v>45078</v>
      </c>
      <c r="E4701">
        <v>77.25</v>
      </c>
    </row>
    <row r="4702" spans="1:5" x14ac:dyDescent="0.35">
      <c r="A4702" s="6">
        <v>44677</v>
      </c>
      <c r="B4702" t="s">
        <v>45</v>
      </c>
      <c r="C4702" t="s">
        <v>62</v>
      </c>
      <c r="D4702" s="24">
        <v>45170</v>
      </c>
      <c r="E4702">
        <v>73</v>
      </c>
    </row>
    <row r="4703" spans="1:5" x14ac:dyDescent="0.35">
      <c r="A4703" s="6">
        <v>44677</v>
      </c>
      <c r="B4703" t="s">
        <v>45</v>
      </c>
      <c r="C4703" t="s">
        <v>62</v>
      </c>
      <c r="D4703" s="24">
        <v>45261</v>
      </c>
      <c r="E4703">
        <v>49</v>
      </c>
    </row>
    <row r="4704" spans="1:5" x14ac:dyDescent="0.35">
      <c r="A4704" s="6">
        <v>44678</v>
      </c>
      <c r="B4704" t="s">
        <v>45</v>
      </c>
      <c r="C4704" t="s">
        <v>62</v>
      </c>
      <c r="D4704" s="24">
        <v>44713</v>
      </c>
      <c r="E4704">
        <v>154</v>
      </c>
    </row>
    <row r="4705" spans="1:5" x14ac:dyDescent="0.35">
      <c r="A4705" s="6">
        <v>44678</v>
      </c>
      <c r="B4705" t="s">
        <v>45</v>
      </c>
      <c r="C4705" t="s">
        <v>62</v>
      </c>
      <c r="D4705" s="24">
        <v>44805</v>
      </c>
      <c r="E4705">
        <v>129.94999999999999</v>
      </c>
    </row>
    <row r="4706" spans="1:5" x14ac:dyDescent="0.35">
      <c r="A4706" s="6">
        <v>44678</v>
      </c>
      <c r="B4706" t="s">
        <v>45</v>
      </c>
      <c r="C4706" t="s">
        <v>62</v>
      </c>
      <c r="D4706" s="24">
        <v>44896</v>
      </c>
      <c r="E4706">
        <v>68.5</v>
      </c>
    </row>
    <row r="4707" spans="1:5" x14ac:dyDescent="0.35">
      <c r="A4707" s="6">
        <v>44678</v>
      </c>
      <c r="B4707" t="s">
        <v>45</v>
      </c>
      <c r="C4707" t="s">
        <v>62</v>
      </c>
      <c r="D4707" s="24">
        <v>44986</v>
      </c>
      <c r="E4707">
        <v>82</v>
      </c>
    </row>
    <row r="4708" spans="1:5" x14ac:dyDescent="0.35">
      <c r="A4708" s="6">
        <v>44678</v>
      </c>
      <c r="B4708" t="s">
        <v>45</v>
      </c>
      <c r="C4708" t="s">
        <v>62</v>
      </c>
      <c r="D4708" s="24">
        <v>45078</v>
      </c>
      <c r="E4708">
        <v>78.790000000000006</v>
      </c>
    </row>
    <row r="4709" spans="1:5" x14ac:dyDescent="0.35">
      <c r="A4709" s="6">
        <v>44678</v>
      </c>
      <c r="B4709" t="s">
        <v>45</v>
      </c>
      <c r="C4709" t="s">
        <v>62</v>
      </c>
      <c r="D4709" s="24">
        <v>45170</v>
      </c>
      <c r="E4709">
        <v>74.45</v>
      </c>
    </row>
    <row r="4710" spans="1:5" x14ac:dyDescent="0.35">
      <c r="A4710" s="6">
        <v>44678</v>
      </c>
      <c r="B4710" t="s">
        <v>45</v>
      </c>
      <c r="C4710" t="s">
        <v>62</v>
      </c>
      <c r="D4710" s="24">
        <v>45261</v>
      </c>
      <c r="E4710">
        <v>49.25</v>
      </c>
    </row>
    <row r="4711" spans="1:5" x14ac:dyDescent="0.35">
      <c r="A4711" s="6">
        <v>44679</v>
      </c>
      <c r="B4711" t="s">
        <v>45</v>
      </c>
      <c r="C4711" t="s">
        <v>62</v>
      </c>
      <c r="D4711" s="24">
        <v>44713</v>
      </c>
      <c r="E4711">
        <v>173</v>
      </c>
    </row>
    <row r="4712" spans="1:5" x14ac:dyDescent="0.35">
      <c r="A4712" s="6">
        <v>44679</v>
      </c>
      <c r="B4712" t="s">
        <v>45</v>
      </c>
      <c r="C4712" t="s">
        <v>62</v>
      </c>
      <c r="D4712" s="24">
        <v>44805</v>
      </c>
      <c r="E4712">
        <v>135.5</v>
      </c>
    </row>
    <row r="4713" spans="1:5" x14ac:dyDescent="0.35">
      <c r="A4713" s="6">
        <v>44679</v>
      </c>
      <c r="B4713" t="s">
        <v>45</v>
      </c>
      <c r="C4713" t="s">
        <v>62</v>
      </c>
      <c r="D4713" s="24">
        <v>44896</v>
      </c>
      <c r="E4713">
        <v>74.75</v>
      </c>
    </row>
    <row r="4714" spans="1:5" x14ac:dyDescent="0.35">
      <c r="A4714" s="6">
        <v>44679</v>
      </c>
      <c r="B4714" t="s">
        <v>45</v>
      </c>
      <c r="C4714" t="s">
        <v>62</v>
      </c>
      <c r="D4714" s="24">
        <v>44986</v>
      </c>
      <c r="E4714">
        <v>86.21</v>
      </c>
    </row>
    <row r="4715" spans="1:5" x14ac:dyDescent="0.35">
      <c r="A4715" s="6">
        <v>44679</v>
      </c>
      <c r="B4715" t="s">
        <v>45</v>
      </c>
      <c r="C4715" t="s">
        <v>62</v>
      </c>
      <c r="D4715" s="24">
        <v>45078</v>
      </c>
      <c r="E4715">
        <v>82.83</v>
      </c>
    </row>
    <row r="4716" spans="1:5" x14ac:dyDescent="0.35">
      <c r="A4716" s="6">
        <v>44679</v>
      </c>
      <c r="B4716" t="s">
        <v>45</v>
      </c>
      <c r="C4716" t="s">
        <v>62</v>
      </c>
      <c r="D4716" s="24">
        <v>45170</v>
      </c>
      <c r="E4716">
        <v>75.27</v>
      </c>
    </row>
    <row r="4717" spans="1:5" x14ac:dyDescent="0.35">
      <c r="A4717" s="6">
        <v>44679</v>
      </c>
      <c r="B4717" t="s">
        <v>45</v>
      </c>
      <c r="C4717" t="s">
        <v>62</v>
      </c>
      <c r="D4717" s="24">
        <v>45261</v>
      </c>
      <c r="E4717">
        <v>49.79</v>
      </c>
    </row>
    <row r="4718" spans="1:5" x14ac:dyDescent="0.35">
      <c r="A4718" s="6">
        <v>44680</v>
      </c>
      <c r="B4718" t="s">
        <v>45</v>
      </c>
      <c r="C4718" t="s">
        <v>62</v>
      </c>
      <c r="D4718" s="24">
        <v>44713</v>
      </c>
      <c r="E4718">
        <v>176.5</v>
      </c>
    </row>
    <row r="4719" spans="1:5" x14ac:dyDescent="0.35">
      <c r="A4719" s="6">
        <v>44680</v>
      </c>
      <c r="B4719" t="s">
        <v>45</v>
      </c>
      <c r="C4719" t="s">
        <v>62</v>
      </c>
      <c r="D4719" s="24">
        <v>44805</v>
      </c>
      <c r="E4719">
        <v>145</v>
      </c>
    </row>
    <row r="4720" spans="1:5" x14ac:dyDescent="0.35">
      <c r="A4720" s="6">
        <v>44680</v>
      </c>
      <c r="B4720" t="s">
        <v>45</v>
      </c>
      <c r="C4720" t="s">
        <v>62</v>
      </c>
      <c r="D4720" s="24">
        <v>44896</v>
      </c>
      <c r="E4720">
        <v>81</v>
      </c>
    </row>
    <row r="4721" spans="1:5" x14ac:dyDescent="0.35">
      <c r="A4721" s="6">
        <v>44680</v>
      </c>
      <c r="B4721" t="s">
        <v>45</v>
      </c>
      <c r="C4721" t="s">
        <v>62</v>
      </c>
      <c r="D4721" s="24">
        <v>44986</v>
      </c>
      <c r="E4721">
        <v>92</v>
      </c>
    </row>
    <row r="4722" spans="1:5" x14ac:dyDescent="0.35">
      <c r="A4722" s="6">
        <v>44680</v>
      </c>
      <c r="B4722" t="s">
        <v>45</v>
      </c>
      <c r="C4722" t="s">
        <v>62</v>
      </c>
      <c r="D4722" s="24">
        <v>45078</v>
      </c>
      <c r="E4722">
        <v>87</v>
      </c>
    </row>
    <row r="4723" spans="1:5" x14ac:dyDescent="0.35">
      <c r="A4723" s="6">
        <v>44680</v>
      </c>
      <c r="B4723" t="s">
        <v>45</v>
      </c>
      <c r="C4723" t="s">
        <v>62</v>
      </c>
      <c r="D4723" s="24">
        <v>45170</v>
      </c>
      <c r="E4723">
        <v>75.81</v>
      </c>
    </row>
    <row r="4724" spans="1:5" x14ac:dyDescent="0.35">
      <c r="A4724" s="6">
        <v>44680</v>
      </c>
      <c r="B4724" t="s">
        <v>45</v>
      </c>
      <c r="C4724" t="s">
        <v>62</v>
      </c>
      <c r="D4724" s="24">
        <v>45261</v>
      </c>
      <c r="E4724">
        <v>52</v>
      </c>
    </row>
    <row r="4725" spans="1:5" x14ac:dyDescent="0.35">
      <c r="A4725" s="6">
        <v>44683</v>
      </c>
      <c r="B4725" t="s">
        <v>45</v>
      </c>
      <c r="C4725" t="s">
        <v>62</v>
      </c>
      <c r="D4725" s="24">
        <v>44713</v>
      </c>
      <c r="E4725">
        <v>168</v>
      </c>
    </row>
    <row r="4726" spans="1:5" x14ac:dyDescent="0.35">
      <c r="A4726" s="6">
        <v>44683</v>
      </c>
      <c r="B4726" t="s">
        <v>45</v>
      </c>
      <c r="C4726" t="s">
        <v>62</v>
      </c>
      <c r="D4726" s="24">
        <v>44805</v>
      </c>
      <c r="E4726">
        <v>139.25</v>
      </c>
    </row>
    <row r="4727" spans="1:5" x14ac:dyDescent="0.35">
      <c r="A4727" s="6">
        <v>44683</v>
      </c>
      <c r="B4727" t="s">
        <v>45</v>
      </c>
      <c r="C4727" t="s">
        <v>62</v>
      </c>
      <c r="D4727" s="24">
        <v>44896</v>
      </c>
      <c r="E4727">
        <v>71</v>
      </c>
    </row>
    <row r="4728" spans="1:5" x14ac:dyDescent="0.35">
      <c r="A4728" s="6">
        <v>44683</v>
      </c>
      <c r="B4728" t="s">
        <v>45</v>
      </c>
      <c r="C4728" t="s">
        <v>62</v>
      </c>
      <c r="D4728" s="24">
        <v>44986</v>
      </c>
      <c r="E4728">
        <v>90</v>
      </c>
    </row>
    <row r="4729" spans="1:5" x14ac:dyDescent="0.35">
      <c r="A4729" s="6">
        <v>44683</v>
      </c>
      <c r="B4729" t="s">
        <v>45</v>
      </c>
      <c r="C4729" t="s">
        <v>62</v>
      </c>
      <c r="D4729" s="24">
        <v>45078</v>
      </c>
      <c r="E4729">
        <v>83</v>
      </c>
    </row>
    <row r="4730" spans="1:5" x14ac:dyDescent="0.35">
      <c r="A4730" s="6">
        <v>44683</v>
      </c>
      <c r="B4730" t="s">
        <v>45</v>
      </c>
      <c r="C4730" t="s">
        <v>62</v>
      </c>
      <c r="D4730" s="24">
        <v>45170</v>
      </c>
      <c r="E4730">
        <v>74.290000000000006</v>
      </c>
    </row>
    <row r="4731" spans="1:5" x14ac:dyDescent="0.35">
      <c r="A4731" s="6">
        <v>44683</v>
      </c>
      <c r="B4731" t="s">
        <v>45</v>
      </c>
      <c r="C4731" t="s">
        <v>62</v>
      </c>
      <c r="D4731" s="24">
        <v>45261</v>
      </c>
      <c r="E4731">
        <v>51.4</v>
      </c>
    </row>
    <row r="4732" spans="1:5" x14ac:dyDescent="0.35">
      <c r="A4732" s="6">
        <v>44684</v>
      </c>
      <c r="B4732" t="s">
        <v>45</v>
      </c>
      <c r="C4732" t="s">
        <v>62</v>
      </c>
      <c r="D4732" s="24">
        <v>44713</v>
      </c>
      <c r="E4732">
        <v>164</v>
      </c>
    </row>
    <row r="4733" spans="1:5" x14ac:dyDescent="0.35">
      <c r="A4733" s="6">
        <v>44684</v>
      </c>
      <c r="B4733" t="s">
        <v>45</v>
      </c>
      <c r="C4733" t="s">
        <v>62</v>
      </c>
      <c r="D4733" s="24">
        <v>44805</v>
      </c>
      <c r="E4733">
        <v>139.25</v>
      </c>
    </row>
    <row r="4734" spans="1:5" x14ac:dyDescent="0.35">
      <c r="A4734" s="6">
        <v>44684</v>
      </c>
      <c r="B4734" t="s">
        <v>45</v>
      </c>
      <c r="C4734" t="s">
        <v>62</v>
      </c>
      <c r="D4734" s="24">
        <v>44896</v>
      </c>
      <c r="E4734">
        <v>67.25</v>
      </c>
    </row>
    <row r="4735" spans="1:5" x14ac:dyDescent="0.35">
      <c r="A4735" s="6">
        <v>44684</v>
      </c>
      <c r="B4735" t="s">
        <v>45</v>
      </c>
      <c r="C4735" t="s">
        <v>62</v>
      </c>
      <c r="D4735" s="24">
        <v>44986</v>
      </c>
      <c r="E4735">
        <v>88</v>
      </c>
    </row>
    <row r="4736" spans="1:5" x14ac:dyDescent="0.35">
      <c r="A4736" s="6">
        <v>44684</v>
      </c>
      <c r="B4736" t="s">
        <v>45</v>
      </c>
      <c r="C4736" t="s">
        <v>62</v>
      </c>
      <c r="D4736" s="24">
        <v>45078</v>
      </c>
      <c r="E4736">
        <v>80.5</v>
      </c>
    </row>
    <row r="4737" spans="1:5" x14ac:dyDescent="0.35">
      <c r="A4737" s="6">
        <v>44684</v>
      </c>
      <c r="B4737" t="s">
        <v>45</v>
      </c>
      <c r="C4737" t="s">
        <v>62</v>
      </c>
      <c r="D4737" s="24">
        <v>45170</v>
      </c>
      <c r="E4737">
        <v>72.75</v>
      </c>
    </row>
    <row r="4738" spans="1:5" x14ac:dyDescent="0.35">
      <c r="A4738" s="6">
        <v>44684</v>
      </c>
      <c r="B4738" t="s">
        <v>45</v>
      </c>
      <c r="C4738" t="s">
        <v>62</v>
      </c>
      <c r="D4738" s="24">
        <v>45261</v>
      </c>
      <c r="E4738">
        <v>49.98</v>
      </c>
    </row>
    <row r="4739" spans="1:5" x14ac:dyDescent="0.35">
      <c r="A4739" s="6">
        <v>44685</v>
      </c>
      <c r="B4739" t="s">
        <v>45</v>
      </c>
      <c r="C4739" t="s">
        <v>62</v>
      </c>
      <c r="D4739" s="24">
        <v>44713</v>
      </c>
      <c r="E4739">
        <v>162</v>
      </c>
    </row>
    <row r="4740" spans="1:5" x14ac:dyDescent="0.35">
      <c r="A4740" s="6">
        <v>44685</v>
      </c>
      <c r="B4740" t="s">
        <v>45</v>
      </c>
      <c r="C4740" t="s">
        <v>62</v>
      </c>
      <c r="D4740" s="24">
        <v>44805</v>
      </c>
      <c r="E4740">
        <v>143</v>
      </c>
    </row>
    <row r="4741" spans="1:5" x14ac:dyDescent="0.35">
      <c r="A4741" s="6">
        <v>44685</v>
      </c>
      <c r="B4741" t="s">
        <v>45</v>
      </c>
      <c r="C4741" t="s">
        <v>62</v>
      </c>
      <c r="D4741" s="24">
        <v>44896</v>
      </c>
      <c r="E4741">
        <v>71</v>
      </c>
    </row>
    <row r="4742" spans="1:5" x14ac:dyDescent="0.35">
      <c r="A4742" s="6">
        <v>44685</v>
      </c>
      <c r="B4742" t="s">
        <v>45</v>
      </c>
      <c r="C4742" t="s">
        <v>62</v>
      </c>
      <c r="D4742" s="24">
        <v>44986</v>
      </c>
      <c r="E4742">
        <v>90.12</v>
      </c>
    </row>
    <row r="4743" spans="1:5" x14ac:dyDescent="0.35">
      <c r="A4743" s="6">
        <v>44685</v>
      </c>
      <c r="B4743" t="s">
        <v>45</v>
      </c>
      <c r="C4743" t="s">
        <v>62</v>
      </c>
      <c r="D4743" s="24">
        <v>45078</v>
      </c>
      <c r="E4743">
        <v>83.08</v>
      </c>
    </row>
    <row r="4744" spans="1:5" x14ac:dyDescent="0.35">
      <c r="A4744" s="6">
        <v>44685</v>
      </c>
      <c r="B4744" t="s">
        <v>45</v>
      </c>
      <c r="C4744" t="s">
        <v>62</v>
      </c>
      <c r="D4744" s="24">
        <v>45170</v>
      </c>
      <c r="E4744">
        <v>74.11</v>
      </c>
    </row>
    <row r="4745" spans="1:5" x14ac:dyDescent="0.35">
      <c r="A4745" s="6">
        <v>44685</v>
      </c>
      <c r="B4745" t="s">
        <v>45</v>
      </c>
      <c r="C4745" t="s">
        <v>62</v>
      </c>
      <c r="D4745" s="24">
        <v>45261</v>
      </c>
      <c r="E4745">
        <v>51.08</v>
      </c>
    </row>
    <row r="4746" spans="1:5" x14ac:dyDescent="0.35">
      <c r="A4746" s="6">
        <v>44686</v>
      </c>
      <c r="B4746" t="s">
        <v>45</v>
      </c>
      <c r="C4746" t="s">
        <v>62</v>
      </c>
      <c r="D4746" s="24">
        <v>44713</v>
      </c>
      <c r="E4746">
        <v>158</v>
      </c>
    </row>
    <row r="4747" spans="1:5" x14ac:dyDescent="0.35">
      <c r="A4747" s="6">
        <v>44686</v>
      </c>
      <c r="B4747" t="s">
        <v>45</v>
      </c>
      <c r="C4747" t="s">
        <v>62</v>
      </c>
      <c r="D4747" s="24">
        <v>44805</v>
      </c>
      <c r="E4747">
        <v>143</v>
      </c>
    </row>
    <row r="4748" spans="1:5" x14ac:dyDescent="0.35">
      <c r="A4748" s="6">
        <v>44686</v>
      </c>
      <c r="B4748" t="s">
        <v>45</v>
      </c>
      <c r="C4748" t="s">
        <v>62</v>
      </c>
      <c r="D4748" s="24">
        <v>44896</v>
      </c>
      <c r="E4748">
        <v>70</v>
      </c>
    </row>
    <row r="4749" spans="1:5" x14ac:dyDescent="0.35">
      <c r="A4749" s="6">
        <v>44686</v>
      </c>
      <c r="B4749" t="s">
        <v>45</v>
      </c>
      <c r="C4749" t="s">
        <v>62</v>
      </c>
      <c r="D4749" s="24">
        <v>44986</v>
      </c>
      <c r="E4749">
        <v>88.75</v>
      </c>
    </row>
    <row r="4750" spans="1:5" x14ac:dyDescent="0.35">
      <c r="A4750" s="6">
        <v>44686</v>
      </c>
      <c r="B4750" t="s">
        <v>45</v>
      </c>
      <c r="C4750" t="s">
        <v>62</v>
      </c>
      <c r="D4750" s="24">
        <v>45078</v>
      </c>
      <c r="E4750">
        <v>81.84</v>
      </c>
    </row>
    <row r="4751" spans="1:5" x14ac:dyDescent="0.35">
      <c r="A4751" s="6">
        <v>44686</v>
      </c>
      <c r="B4751" t="s">
        <v>45</v>
      </c>
      <c r="C4751" t="s">
        <v>62</v>
      </c>
      <c r="D4751" s="24">
        <v>45170</v>
      </c>
      <c r="E4751">
        <v>73.11</v>
      </c>
    </row>
    <row r="4752" spans="1:5" x14ac:dyDescent="0.35">
      <c r="A4752" s="6">
        <v>44686</v>
      </c>
      <c r="B4752" t="s">
        <v>45</v>
      </c>
      <c r="C4752" t="s">
        <v>62</v>
      </c>
      <c r="D4752" s="24">
        <v>45261</v>
      </c>
      <c r="E4752">
        <v>50.73</v>
      </c>
    </row>
    <row r="4753" spans="1:5" x14ac:dyDescent="0.35">
      <c r="A4753" s="6">
        <v>44687</v>
      </c>
      <c r="B4753" t="s">
        <v>45</v>
      </c>
      <c r="C4753" t="s">
        <v>62</v>
      </c>
      <c r="D4753" s="24">
        <v>44713</v>
      </c>
      <c r="E4753">
        <v>153.25</v>
      </c>
    </row>
    <row r="4754" spans="1:5" x14ac:dyDescent="0.35">
      <c r="A4754" s="6">
        <v>44687</v>
      </c>
      <c r="B4754" t="s">
        <v>45</v>
      </c>
      <c r="C4754" t="s">
        <v>62</v>
      </c>
      <c r="D4754" s="24">
        <v>44805</v>
      </c>
      <c r="E4754">
        <v>137</v>
      </c>
    </row>
    <row r="4755" spans="1:5" x14ac:dyDescent="0.35">
      <c r="A4755" s="6">
        <v>44687</v>
      </c>
      <c r="B4755" t="s">
        <v>45</v>
      </c>
      <c r="C4755" t="s">
        <v>62</v>
      </c>
      <c r="D4755" s="24">
        <v>44896</v>
      </c>
      <c r="E4755">
        <v>67.75</v>
      </c>
    </row>
    <row r="4756" spans="1:5" x14ac:dyDescent="0.35">
      <c r="A4756" s="6">
        <v>44687</v>
      </c>
      <c r="B4756" t="s">
        <v>45</v>
      </c>
      <c r="C4756" t="s">
        <v>62</v>
      </c>
      <c r="D4756" s="24">
        <v>44986</v>
      </c>
      <c r="E4756">
        <v>85</v>
      </c>
    </row>
    <row r="4757" spans="1:5" x14ac:dyDescent="0.35">
      <c r="A4757" s="6">
        <v>44687</v>
      </c>
      <c r="B4757" t="s">
        <v>45</v>
      </c>
      <c r="C4757" t="s">
        <v>62</v>
      </c>
      <c r="D4757" s="24">
        <v>45078</v>
      </c>
      <c r="E4757">
        <v>77.94</v>
      </c>
    </row>
    <row r="4758" spans="1:5" x14ac:dyDescent="0.35">
      <c r="A4758" s="6">
        <v>44687</v>
      </c>
      <c r="B4758" t="s">
        <v>45</v>
      </c>
      <c r="C4758" t="s">
        <v>62</v>
      </c>
      <c r="D4758" s="24">
        <v>45170</v>
      </c>
      <c r="E4758">
        <v>70.58</v>
      </c>
    </row>
    <row r="4759" spans="1:5" x14ac:dyDescent="0.35">
      <c r="A4759" s="6">
        <v>44687</v>
      </c>
      <c r="B4759" t="s">
        <v>45</v>
      </c>
      <c r="C4759" t="s">
        <v>62</v>
      </c>
      <c r="D4759" s="24">
        <v>45261</v>
      </c>
      <c r="E4759">
        <v>48.98</v>
      </c>
    </row>
    <row r="4760" spans="1:5" x14ac:dyDescent="0.35">
      <c r="A4760" s="6">
        <v>44690</v>
      </c>
      <c r="B4760" t="s">
        <v>45</v>
      </c>
      <c r="C4760" t="s">
        <v>62</v>
      </c>
      <c r="D4760" s="24">
        <v>44713</v>
      </c>
      <c r="E4760">
        <v>159.5</v>
      </c>
    </row>
    <row r="4761" spans="1:5" x14ac:dyDescent="0.35">
      <c r="A4761" s="6">
        <v>44690</v>
      </c>
      <c r="B4761" t="s">
        <v>45</v>
      </c>
      <c r="C4761" t="s">
        <v>62</v>
      </c>
      <c r="D4761" s="24">
        <v>44805</v>
      </c>
      <c r="E4761">
        <v>140.25</v>
      </c>
    </row>
    <row r="4762" spans="1:5" x14ac:dyDescent="0.35">
      <c r="A4762" s="6">
        <v>44690</v>
      </c>
      <c r="B4762" t="s">
        <v>45</v>
      </c>
      <c r="C4762" t="s">
        <v>62</v>
      </c>
      <c r="D4762" s="24">
        <v>44896</v>
      </c>
      <c r="E4762">
        <v>71</v>
      </c>
    </row>
    <row r="4763" spans="1:5" x14ac:dyDescent="0.35">
      <c r="A4763" s="6">
        <v>44690</v>
      </c>
      <c r="B4763" t="s">
        <v>45</v>
      </c>
      <c r="C4763" t="s">
        <v>62</v>
      </c>
      <c r="D4763" s="24">
        <v>44986</v>
      </c>
      <c r="E4763">
        <v>88.25</v>
      </c>
    </row>
    <row r="4764" spans="1:5" x14ac:dyDescent="0.35">
      <c r="A4764" s="6">
        <v>44690</v>
      </c>
      <c r="B4764" t="s">
        <v>45</v>
      </c>
      <c r="C4764" t="s">
        <v>62</v>
      </c>
      <c r="D4764" s="24">
        <v>45078</v>
      </c>
      <c r="E4764">
        <v>80</v>
      </c>
    </row>
    <row r="4765" spans="1:5" x14ac:dyDescent="0.35">
      <c r="A4765" s="6">
        <v>44690</v>
      </c>
      <c r="B4765" t="s">
        <v>45</v>
      </c>
      <c r="C4765" t="s">
        <v>62</v>
      </c>
      <c r="D4765" s="24">
        <v>45170</v>
      </c>
      <c r="E4765">
        <v>71.55</v>
      </c>
    </row>
    <row r="4766" spans="1:5" x14ac:dyDescent="0.35">
      <c r="A4766" s="6">
        <v>44690</v>
      </c>
      <c r="B4766" t="s">
        <v>45</v>
      </c>
      <c r="C4766" t="s">
        <v>62</v>
      </c>
      <c r="D4766" s="24">
        <v>45261</v>
      </c>
      <c r="E4766">
        <v>49.66</v>
      </c>
    </row>
    <row r="4767" spans="1:5" x14ac:dyDescent="0.35">
      <c r="A4767" s="6">
        <v>44691</v>
      </c>
      <c r="B4767" t="s">
        <v>45</v>
      </c>
      <c r="C4767" t="s">
        <v>62</v>
      </c>
      <c r="D4767" s="24">
        <v>44713</v>
      </c>
      <c r="E4767">
        <v>163.25</v>
      </c>
    </row>
    <row r="4768" spans="1:5" x14ac:dyDescent="0.35">
      <c r="A4768" s="6">
        <v>44691</v>
      </c>
      <c r="B4768" t="s">
        <v>45</v>
      </c>
      <c r="C4768" t="s">
        <v>62</v>
      </c>
      <c r="D4768" s="24">
        <v>44805</v>
      </c>
      <c r="E4768">
        <v>143.5</v>
      </c>
    </row>
    <row r="4769" spans="1:5" x14ac:dyDescent="0.35">
      <c r="A4769" s="6">
        <v>44691</v>
      </c>
      <c r="B4769" t="s">
        <v>45</v>
      </c>
      <c r="C4769" t="s">
        <v>62</v>
      </c>
      <c r="D4769" s="24">
        <v>44896</v>
      </c>
      <c r="E4769">
        <v>72.5</v>
      </c>
    </row>
    <row r="4770" spans="1:5" x14ac:dyDescent="0.35">
      <c r="A4770" s="6">
        <v>44691</v>
      </c>
      <c r="B4770" t="s">
        <v>45</v>
      </c>
      <c r="C4770" t="s">
        <v>62</v>
      </c>
      <c r="D4770" s="24">
        <v>44986</v>
      </c>
      <c r="E4770">
        <v>89.25</v>
      </c>
    </row>
    <row r="4771" spans="1:5" x14ac:dyDescent="0.35">
      <c r="A4771" s="6">
        <v>44691</v>
      </c>
      <c r="B4771" t="s">
        <v>45</v>
      </c>
      <c r="C4771" t="s">
        <v>62</v>
      </c>
      <c r="D4771" s="24">
        <v>45078</v>
      </c>
      <c r="E4771">
        <v>80.5</v>
      </c>
    </row>
    <row r="4772" spans="1:5" x14ac:dyDescent="0.35">
      <c r="A4772" s="6">
        <v>44691</v>
      </c>
      <c r="B4772" t="s">
        <v>45</v>
      </c>
      <c r="C4772" t="s">
        <v>62</v>
      </c>
      <c r="D4772" s="24">
        <v>45170</v>
      </c>
      <c r="E4772">
        <v>72</v>
      </c>
    </row>
    <row r="4773" spans="1:5" x14ac:dyDescent="0.35">
      <c r="A4773" s="6">
        <v>44691</v>
      </c>
      <c r="B4773" t="s">
        <v>45</v>
      </c>
      <c r="C4773" t="s">
        <v>62</v>
      </c>
      <c r="D4773" s="24">
        <v>45261</v>
      </c>
      <c r="E4773">
        <v>49.82</v>
      </c>
    </row>
    <row r="4774" spans="1:5" x14ac:dyDescent="0.35">
      <c r="A4774" s="6">
        <v>44692</v>
      </c>
      <c r="B4774" t="s">
        <v>45</v>
      </c>
      <c r="C4774" t="s">
        <v>62</v>
      </c>
      <c r="D4774" s="24">
        <v>44713</v>
      </c>
      <c r="E4774">
        <v>164.75</v>
      </c>
    </row>
    <row r="4775" spans="1:5" x14ac:dyDescent="0.35">
      <c r="A4775" s="6">
        <v>44692</v>
      </c>
      <c r="B4775" t="s">
        <v>45</v>
      </c>
      <c r="C4775" t="s">
        <v>62</v>
      </c>
      <c r="D4775" s="24">
        <v>44805</v>
      </c>
      <c r="E4775">
        <v>139</v>
      </c>
    </row>
    <row r="4776" spans="1:5" x14ac:dyDescent="0.35">
      <c r="A4776" s="6">
        <v>44692</v>
      </c>
      <c r="B4776" t="s">
        <v>45</v>
      </c>
      <c r="C4776" t="s">
        <v>62</v>
      </c>
      <c r="D4776" s="24">
        <v>44896</v>
      </c>
      <c r="E4776">
        <v>69.5</v>
      </c>
    </row>
    <row r="4777" spans="1:5" x14ac:dyDescent="0.35">
      <c r="A4777" s="6">
        <v>44692</v>
      </c>
      <c r="B4777" t="s">
        <v>45</v>
      </c>
      <c r="C4777" t="s">
        <v>62</v>
      </c>
      <c r="D4777" s="24">
        <v>44986</v>
      </c>
      <c r="E4777">
        <v>87.68</v>
      </c>
    </row>
    <row r="4778" spans="1:5" x14ac:dyDescent="0.35">
      <c r="A4778" s="6">
        <v>44692</v>
      </c>
      <c r="B4778" t="s">
        <v>45</v>
      </c>
      <c r="C4778" t="s">
        <v>62</v>
      </c>
      <c r="D4778" s="24">
        <v>45078</v>
      </c>
      <c r="E4778">
        <v>79.25</v>
      </c>
    </row>
    <row r="4779" spans="1:5" x14ac:dyDescent="0.35">
      <c r="A4779" s="6">
        <v>44692</v>
      </c>
      <c r="B4779" t="s">
        <v>45</v>
      </c>
      <c r="C4779" t="s">
        <v>62</v>
      </c>
      <c r="D4779" s="24">
        <v>45170</v>
      </c>
      <c r="E4779">
        <v>70.73</v>
      </c>
    </row>
    <row r="4780" spans="1:5" x14ac:dyDescent="0.35">
      <c r="A4780" s="6">
        <v>44692</v>
      </c>
      <c r="B4780" t="s">
        <v>45</v>
      </c>
      <c r="C4780" t="s">
        <v>62</v>
      </c>
      <c r="D4780" s="24">
        <v>45261</v>
      </c>
      <c r="E4780">
        <v>48.94</v>
      </c>
    </row>
    <row r="4781" spans="1:5" x14ac:dyDescent="0.35">
      <c r="A4781" s="6">
        <v>44693</v>
      </c>
      <c r="B4781" t="s">
        <v>45</v>
      </c>
      <c r="C4781" t="s">
        <v>62</v>
      </c>
      <c r="D4781" s="24">
        <v>44713</v>
      </c>
      <c r="E4781">
        <v>165</v>
      </c>
    </row>
    <row r="4782" spans="1:5" x14ac:dyDescent="0.35">
      <c r="A4782" s="6">
        <v>44693</v>
      </c>
      <c r="B4782" t="s">
        <v>45</v>
      </c>
      <c r="C4782" t="s">
        <v>62</v>
      </c>
      <c r="D4782" s="24">
        <v>44805</v>
      </c>
      <c r="E4782">
        <v>139</v>
      </c>
    </row>
    <row r="4783" spans="1:5" x14ac:dyDescent="0.35">
      <c r="A4783" s="6">
        <v>44693</v>
      </c>
      <c r="B4783" t="s">
        <v>45</v>
      </c>
      <c r="C4783" t="s">
        <v>62</v>
      </c>
      <c r="D4783" s="24">
        <v>44896</v>
      </c>
      <c r="E4783">
        <v>69</v>
      </c>
    </row>
    <row r="4784" spans="1:5" x14ac:dyDescent="0.35">
      <c r="A4784" s="6">
        <v>44693</v>
      </c>
      <c r="B4784" t="s">
        <v>45</v>
      </c>
      <c r="C4784" t="s">
        <v>62</v>
      </c>
      <c r="D4784" s="24">
        <v>44986</v>
      </c>
      <c r="E4784">
        <v>85</v>
      </c>
    </row>
    <row r="4785" spans="1:5" x14ac:dyDescent="0.35">
      <c r="A4785" s="6">
        <v>44693</v>
      </c>
      <c r="B4785" t="s">
        <v>45</v>
      </c>
      <c r="C4785" t="s">
        <v>62</v>
      </c>
      <c r="D4785" s="24">
        <v>45078</v>
      </c>
      <c r="E4785">
        <v>79.25</v>
      </c>
    </row>
    <row r="4786" spans="1:5" x14ac:dyDescent="0.35">
      <c r="A4786" s="6">
        <v>44693</v>
      </c>
      <c r="B4786" t="s">
        <v>45</v>
      </c>
      <c r="C4786" t="s">
        <v>62</v>
      </c>
      <c r="D4786" s="24">
        <v>45170</v>
      </c>
      <c r="E4786">
        <v>71.150000000000006</v>
      </c>
    </row>
    <row r="4787" spans="1:5" x14ac:dyDescent="0.35">
      <c r="A4787" s="6">
        <v>44693</v>
      </c>
      <c r="B4787" t="s">
        <v>45</v>
      </c>
      <c r="C4787" t="s">
        <v>62</v>
      </c>
      <c r="D4787" s="24">
        <v>45261</v>
      </c>
      <c r="E4787">
        <v>49.23</v>
      </c>
    </row>
    <row r="4788" spans="1:5" x14ac:dyDescent="0.35">
      <c r="A4788" s="6">
        <v>44694</v>
      </c>
      <c r="B4788" t="s">
        <v>45</v>
      </c>
      <c r="C4788" t="s">
        <v>62</v>
      </c>
      <c r="D4788" s="24">
        <v>44713</v>
      </c>
      <c r="E4788">
        <v>164</v>
      </c>
    </row>
    <row r="4789" spans="1:5" x14ac:dyDescent="0.35">
      <c r="A4789" s="6">
        <v>44694</v>
      </c>
      <c r="B4789" t="s">
        <v>45</v>
      </c>
      <c r="C4789" t="s">
        <v>62</v>
      </c>
      <c r="D4789" s="24">
        <v>44805</v>
      </c>
      <c r="E4789">
        <v>139</v>
      </c>
    </row>
    <row r="4790" spans="1:5" x14ac:dyDescent="0.35">
      <c r="A4790" s="6">
        <v>44694</v>
      </c>
      <c r="B4790" t="s">
        <v>45</v>
      </c>
      <c r="C4790" t="s">
        <v>62</v>
      </c>
      <c r="D4790" s="24">
        <v>44896</v>
      </c>
      <c r="E4790">
        <v>71.900000000000006</v>
      </c>
    </row>
    <row r="4791" spans="1:5" x14ac:dyDescent="0.35">
      <c r="A4791" s="6">
        <v>44694</v>
      </c>
      <c r="B4791" t="s">
        <v>45</v>
      </c>
      <c r="C4791" t="s">
        <v>62</v>
      </c>
      <c r="D4791" s="24">
        <v>44986</v>
      </c>
      <c r="E4791">
        <v>87.31</v>
      </c>
    </row>
    <row r="4792" spans="1:5" x14ac:dyDescent="0.35">
      <c r="A4792" s="6">
        <v>44694</v>
      </c>
      <c r="B4792" t="s">
        <v>45</v>
      </c>
      <c r="C4792" t="s">
        <v>62</v>
      </c>
      <c r="D4792" s="24">
        <v>45078</v>
      </c>
      <c r="E4792">
        <v>80.25</v>
      </c>
    </row>
    <row r="4793" spans="1:5" x14ac:dyDescent="0.35">
      <c r="A4793" s="6">
        <v>44694</v>
      </c>
      <c r="B4793" t="s">
        <v>45</v>
      </c>
      <c r="C4793" t="s">
        <v>62</v>
      </c>
      <c r="D4793" s="24">
        <v>45170</v>
      </c>
      <c r="E4793">
        <v>72.5</v>
      </c>
    </row>
    <row r="4794" spans="1:5" x14ac:dyDescent="0.35">
      <c r="A4794" s="6">
        <v>44694</v>
      </c>
      <c r="B4794" t="s">
        <v>45</v>
      </c>
      <c r="C4794" t="s">
        <v>62</v>
      </c>
      <c r="D4794" s="24">
        <v>45261</v>
      </c>
      <c r="E4794">
        <v>50.57</v>
      </c>
    </row>
    <row r="4795" spans="1:5" x14ac:dyDescent="0.35">
      <c r="A4795" s="6">
        <v>44697</v>
      </c>
      <c r="B4795" t="s">
        <v>45</v>
      </c>
      <c r="C4795" t="s">
        <v>62</v>
      </c>
      <c r="D4795" s="24">
        <v>44713</v>
      </c>
      <c r="E4795">
        <v>172.5</v>
      </c>
    </row>
    <row r="4796" spans="1:5" x14ac:dyDescent="0.35">
      <c r="A4796" s="6">
        <v>44697</v>
      </c>
      <c r="B4796" t="s">
        <v>45</v>
      </c>
      <c r="C4796" t="s">
        <v>62</v>
      </c>
      <c r="D4796" s="24">
        <v>44805</v>
      </c>
      <c r="E4796">
        <v>149.75</v>
      </c>
    </row>
    <row r="4797" spans="1:5" x14ac:dyDescent="0.35">
      <c r="A4797" s="6">
        <v>44697</v>
      </c>
      <c r="B4797" t="s">
        <v>45</v>
      </c>
      <c r="C4797" t="s">
        <v>62</v>
      </c>
      <c r="D4797" s="24">
        <v>44896</v>
      </c>
      <c r="E4797">
        <v>73.5</v>
      </c>
    </row>
    <row r="4798" spans="1:5" x14ac:dyDescent="0.35">
      <c r="A4798" s="6">
        <v>44697</v>
      </c>
      <c r="B4798" t="s">
        <v>45</v>
      </c>
      <c r="C4798" t="s">
        <v>62</v>
      </c>
      <c r="D4798" s="24">
        <v>44986</v>
      </c>
      <c r="E4798">
        <v>89.5</v>
      </c>
    </row>
    <row r="4799" spans="1:5" x14ac:dyDescent="0.35">
      <c r="A4799" s="6">
        <v>44697</v>
      </c>
      <c r="B4799" t="s">
        <v>45</v>
      </c>
      <c r="C4799" t="s">
        <v>62</v>
      </c>
      <c r="D4799" s="24">
        <v>45078</v>
      </c>
      <c r="E4799">
        <v>82.5</v>
      </c>
    </row>
    <row r="4800" spans="1:5" x14ac:dyDescent="0.35">
      <c r="A4800" s="6">
        <v>44697</v>
      </c>
      <c r="B4800" t="s">
        <v>45</v>
      </c>
      <c r="C4800" t="s">
        <v>62</v>
      </c>
      <c r="D4800" s="24">
        <v>45170</v>
      </c>
      <c r="E4800">
        <v>74.02</v>
      </c>
    </row>
    <row r="4801" spans="1:5" x14ac:dyDescent="0.35">
      <c r="A4801" s="6">
        <v>44697</v>
      </c>
      <c r="B4801" t="s">
        <v>45</v>
      </c>
      <c r="C4801" t="s">
        <v>62</v>
      </c>
      <c r="D4801" s="24">
        <v>45261</v>
      </c>
      <c r="E4801">
        <v>51.63</v>
      </c>
    </row>
    <row r="4802" spans="1:5" x14ac:dyDescent="0.35">
      <c r="A4802" s="6">
        <v>44698</v>
      </c>
      <c r="B4802" t="s">
        <v>45</v>
      </c>
      <c r="C4802" t="s">
        <v>62</v>
      </c>
      <c r="D4802" s="24">
        <v>44713</v>
      </c>
      <c r="E4802">
        <v>177.33</v>
      </c>
    </row>
    <row r="4803" spans="1:5" x14ac:dyDescent="0.35">
      <c r="A4803" s="6">
        <v>44698</v>
      </c>
      <c r="B4803" t="s">
        <v>45</v>
      </c>
      <c r="C4803" t="s">
        <v>62</v>
      </c>
      <c r="D4803" s="24">
        <v>44805</v>
      </c>
      <c r="E4803">
        <v>160</v>
      </c>
    </row>
    <row r="4804" spans="1:5" x14ac:dyDescent="0.35">
      <c r="A4804" s="6">
        <v>44698</v>
      </c>
      <c r="B4804" t="s">
        <v>45</v>
      </c>
      <c r="C4804" t="s">
        <v>62</v>
      </c>
      <c r="D4804" s="24">
        <v>44896</v>
      </c>
      <c r="E4804">
        <v>82</v>
      </c>
    </row>
    <row r="4805" spans="1:5" x14ac:dyDescent="0.35">
      <c r="A4805" s="6">
        <v>44698</v>
      </c>
      <c r="B4805" t="s">
        <v>45</v>
      </c>
      <c r="C4805" t="s">
        <v>62</v>
      </c>
      <c r="D4805" s="24">
        <v>44986</v>
      </c>
      <c r="E4805">
        <v>93.35</v>
      </c>
    </row>
    <row r="4806" spans="1:5" x14ac:dyDescent="0.35">
      <c r="A4806" s="6">
        <v>44698</v>
      </c>
      <c r="B4806" t="s">
        <v>45</v>
      </c>
      <c r="C4806" t="s">
        <v>62</v>
      </c>
      <c r="D4806" s="24">
        <v>45078</v>
      </c>
      <c r="E4806">
        <v>87.5</v>
      </c>
    </row>
    <row r="4807" spans="1:5" x14ac:dyDescent="0.35">
      <c r="A4807" s="6">
        <v>44698</v>
      </c>
      <c r="B4807" t="s">
        <v>45</v>
      </c>
      <c r="C4807" t="s">
        <v>62</v>
      </c>
      <c r="D4807" s="24">
        <v>45170</v>
      </c>
      <c r="E4807">
        <v>77.2</v>
      </c>
    </row>
    <row r="4808" spans="1:5" x14ac:dyDescent="0.35">
      <c r="A4808" s="6">
        <v>44698</v>
      </c>
      <c r="B4808" t="s">
        <v>45</v>
      </c>
      <c r="C4808" t="s">
        <v>62</v>
      </c>
      <c r="D4808" s="24">
        <v>45261</v>
      </c>
      <c r="E4808">
        <v>53.75</v>
      </c>
    </row>
    <row r="4809" spans="1:5" x14ac:dyDescent="0.35">
      <c r="A4809" s="6">
        <v>44699</v>
      </c>
      <c r="B4809" t="s">
        <v>45</v>
      </c>
      <c r="C4809" t="s">
        <v>62</v>
      </c>
      <c r="D4809" s="24">
        <v>44713</v>
      </c>
      <c r="E4809">
        <v>177.33</v>
      </c>
    </row>
    <row r="4810" spans="1:5" x14ac:dyDescent="0.35">
      <c r="A4810" s="6">
        <v>44699</v>
      </c>
      <c r="B4810" t="s">
        <v>45</v>
      </c>
      <c r="C4810" t="s">
        <v>62</v>
      </c>
      <c r="D4810" s="24">
        <v>44805</v>
      </c>
      <c r="E4810">
        <v>160.5</v>
      </c>
    </row>
    <row r="4811" spans="1:5" x14ac:dyDescent="0.35">
      <c r="A4811" s="6">
        <v>44699</v>
      </c>
      <c r="B4811" t="s">
        <v>45</v>
      </c>
      <c r="C4811" t="s">
        <v>62</v>
      </c>
      <c r="D4811" s="24">
        <v>44896</v>
      </c>
      <c r="E4811">
        <v>85.75</v>
      </c>
    </row>
    <row r="4812" spans="1:5" x14ac:dyDescent="0.35">
      <c r="A4812" s="6">
        <v>44699</v>
      </c>
      <c r="B4812" t="s">
        <v>45</v>
      </c>
      <c r="C4812" t="s">
        <v>62</v>
      </c>
      <c r="D4812" s="24">
        <v>44986</v>
      </c>
      <c r="E4812">
        <v>96</v>
      </c>
    </row>
    <row r="4813" spans="1:5" x14ac:dyDescent="0.35">
      <c r="A4813" s="6">
        <v>44699</v>
      </c>
      <c r="B4813" t="s">
        <v>45</v>
      </c>
      <c r="C4813" t="s">
        <v>62</v>
      </c>
      <c r="D4813" s="24">
        <v>45078</v>
      </c>
      <c r="E4813">
        <v>90</v>
      </c>
    </row>
    <row r="4814" spans="1:5" x14ac:dyDescent="0.35">
      <c r="A4814" s="6">
        <v>44699</v>
      </c>
      <c r="B4814" t="s">
        <v>45</v>
      </c>
      <c r="C4814" t="s">
        <v>62</v>
      </c>
      <c r="D4814" s="24">
        <v>45170</v>
      </c>
      <c r="E4814">
        <v>79.25</v>
      </c>
    </row>
    <row r="4815" spans="1:5" x14ac:dyDescent="0.35">
      <c r="A4815" s="6">
        <v>44699</v>
      </c>
      <c r="B4815" t="s">
        <v>45</v>
      </c>
      <c r="C4815" t="s">
        <v>62</v>
      </c>
      <c r="D4815" s="24">
        <v>45261</v>
      </c>
      <c r="E4815">
        <v>55</v>
      </c>
    </row>
    <row r="4816" spans="1:5" x14ac:dyDescent="0.35">
      <c r="A4816" s="6">
        <v>44700</v>
      </c>
      <c r="B4816" t="s">
        <v>45</v>
      </c>
      <c r="C4816" t="s">
        <v>62</v>
      </c>
      <c r="D4816" s="24">
        <v>44713</v>
      </c>
      <c r="E4816">
        <v>183.67</v>
      </c>
    </row>
    <row r="4817" spans="1:5" x14ac:dyDescent="0.35">
      <c r="A4817" s="6">
        <v>44700</v>
      </c>
      <c r="B4817" t="s">
        <v>45</v>
      </c>
      <c r="C4817" t="s">
        <v>62</v>
      </c>
      <c r="D4817" s="24">
        <v>44805</v>
      </c>
      <c r="E4817">
        <v>170</v>
      </c>
    </row>
    <row r="4818" spans="1:5" x14ac:dyDescent="0.35">
      <c r="A4818" s="6">
        <v>44700</v>
      </c>
      <c r="B4818" t="s">
        <v>45</v>
      </c>
      <c r="C4818" t="s">
        <v>62</v>
      </c>
      <c r="D4818" s="24">
        <v>44896</v>
      </c>
      <c r="E4818">
        <v>94</v>
      </c>
    </row>
    <row r="4819" spans="1:5" x14ac:dyDescent="0.35">
      <c r="A4819" s="6">
        <v>44700</v>
      </c>
      <c r="B4819" t="s">
        <v>45</v>
      </c>
      <c r="C4819" t="s">
        <v>62</v>
      </c>
      <c r="D4819" s="24">
        <v>44986</v>
      </c>
      <c r="E4819">
        <v>104</v>
      </c>
    </row>
    <row r="4820" spans="1:5" x14ac:dyDescent="0.35">
      <c r="A4820" s="6">
        <v>44700</v>
      </c>
      <c r="B4820" t="s">
        <v>45</v>
      </c>
      <c r="C4820" t="s">
        <v>62</v>
      </c>
      <c r="D4820" s="24">
        <v>45078</v>
      </c>
      <c r="E4820">
        <v>98</v>
      </c>
    </row>
    <row r="4821" spans="1:5" x14ac:dyDescent="0.35">
      <c r="A4821" s="6">
        <v>44700</v>
      </c>
      <c r="B4821" t="s">
        <v>45</v>
      </c>
      <c r="C4821" t="s">
        <v>62</v>
      </c>
      <c r="D4821" s="24">
        <v>45170</v>
      </c>
      <c r="E4821">
        <v>83</v>
      </c>
    </row>
    <row r="4822" spans="1:5" x14ac:dyDescent="0.35">
      <c r="A4822" s="6">
        <v>44700</v>
      </c>
      <c r="B4822" t="s">
        <v>45</v>
      </c>
      <c r="C4822" t="s">
        <v>62</v>
      </c>
      <c r="D4822" s="24">
        <v>45261</v>
      </c>
      <c r="E4822">
        <v>56.5</v>
      </c>
    </row>
    <row r="4823" spans="1:5" x14ac:dyDescent="0.35">
      <c r="A4823" s="6">
        <v>44701</v>
      </c>
      <c r="B4823" t="s">
        <v>45</v>
      </c>
      <c r="C4823" t="s">
        <v>62</v>
      </c>
      <c r="D4823" s="24">
        <v>44713</v>
      </c>
      <c r="E4823">
        <v>182.5</v>
      </c>
    </row>
    <row r="4824" spans="1:5" x14ac:dyDescent="0.35">
      <c r="A4824" s="6">
        <v>44701</v>
      </c>
      <c r="B4824" t="s">
        <v>45</v>
      </c>
      <c r="C4824" t="s">
        <v>62</v>
      </c>
      <c r="D4824" s="24">
        <v>44805</v>
      </c>
      <c r="E4824">
        <v>184</v>
      </c>
    </row>
    <row r="4825" spans="1:5" x14ac:dyDescent="0.35">
      <c r="A4825" s="6">
        <v>44701</v>
      </c>
      <c r="B4825" t="s">
        <v>45</v>
      </c>
      <c r="C4825" t="s">
        <v>62</v>
      </c>
      <c r="D4825" s="24">
        <v>44896</v>
      </c>
      <c r="E4825">
        <v>109</v>
      </c>
    </row>
    <row r="4826" spans="1:5" x14ac:dyDescent="0.35">
      <c r="A4826" s="6">
        <v>44701</v>
      </c>
      <c r="B4826" t="s">
        <v>45</v>
      </c>
      <c r="C4826" t="s">
        <v>62</v>
      </c>
      <c r="D4826" s="24">
        <v>44986</v>
      </c>
      <c r="E4826">
        <v>117.75</v>
      </c>
    </row>
    <row r="4827" spans="1:5" x14ac:dyDescent="0.35">
      <c r="A4827" s="6">
        <v>44701</v>
      </c>
      <c r="B4827" t="s">
        <v>45</v>
      </c>
      <c r="C4827" t="s">
        <v>62</v>
      </c>
      <c r="D4827" s="24">
        <v>45078</v>
      </c>
      <c r="E4827">
        <v>108</v>
      </c>
    </row>
    <row r="4828" spans="1:5" x14ac:dyDescent="0.35">
      <c r="A4828" s="6">
        <v>44701</v>
      </c>
      <c r="B4828" t="s">
        <v>45</v>
      </c>
      <c r="C4828" t="s">
        <v>62</v>
      </c>
      <c r="D4828" s="24">
        <v>45170</v>
      </c>
      <c r="E4828">
        <v>90.25</v>
      </c>
    </row>
    <row r="4829" spans="1:5" x14ac:dyDescent="0.35">
      <c r="A4829" s="6">
        <v>44701</v>
      </c>
      <c r="B4829" t="s">
        <v>45</v>
      </c>
      <c r="C4829" t="s">
        <v>62</v>
      </c>
      <c r="D4829" s="24">
        <v>45261</v>
      </c>
      <c r="E4829">
        <v>62</v>
      </c>
    </row>
    <row r="4830" spans="1:5" x14ac:dyDescent="0.35">
      <c r="A4830" s="6">
        <v>44704</v>
      </c>
      <c r="B4830" t="s">
        <v>45</v>
      </c>
      <c r="C4830" t="s">
        <v>62</v>
      </c>
      <c r="D4830" s="24">
        <v>44713</v>
      </c>
      <c r="E4830">
        <v>188.25</v>
      </c>
    </row>
    <row r="4831" spans="1:5" x14ac:dyDescent="0.35">
      <c r="A4831" s="6">
        <v>44704</v>
      </c>
      <c r="B4831" t="s">
        <v>45</v>
      </c>
      <c r="C4831" t="s">
        <v>62</v>
      </c>
      <c r="D4831" s="24">
        <v>44805</v>
      </c>
      <c r="E4831">
        <v>193.25</v>
      </c>
    </row>
    <row r="4832" spans="1:5" x14ac:dyDescent="0.35">
      <c r="A4832" s="6">
        <v>44704</v>
      </c>
      <c r="B4832" t="s">
        <v>45</v>
      </c>
      <c r="C4832" t="s">
        <v>62</v>
      </c>
      <c r="D4832" s="24">
        <v>44896</v>
      </c>
      <c r="E4832">
        <v>118</v>
      </c>
    </row>
    <row r="4833" spans="1:5" x14ac:dyDescent="0.35">
      <c r="A4833" s="6">
        <v>44704</v>
      </c>
      <c r="B4833" t="s">
        <v>45</v>
      </c>
      <c r="C4833" t="s">
        <v>62</v>
      </c>
      <c r="D4833" s="24">
        <v>44986</v>
      </c>
      <c r="E4833">
        <v>128.5</v>
      </c>
    </row>
    <row r="4834" spans="1:5" x14ac:dyDescent="0.35">
      <c r="A4834" s="6">
        <v>44704</v>
      </c>
      <c r="B4834" t="s">
        <v>45</v>
      </c>
      <c r="C4834" t="s">
        <v>62</v>
      </c>
      <c r="D4834" s="24">
        <v>45078</v>
      </c>
      <c r="E4834">
        <v>116.54</v>
      </c>
    </row>
    <row r="4835" spans="1:5" x14ac:dyDescent="0.35">
      <c r="A4835" s="6">
        <v>44704</v>
      </c>
      <c r="B4835" t="s">
        <v>45</v>
      </c>
      <c r="C4835" t="s">
        <v>62</v>
      </c>
      <c r="D4835" s="24">
        <v>45170</v>
      </c>
      <c r="E4835">
        <v>100</v>
      </c>
    </row>
    <row r="4836" spans="1:5" x14ac:dyDescent="0.35">
      <c r="A4836" s="6">
        <v>44704</v>
      </c>
      <c r="B4836" t="s">
        <v>45</v>
      </c>
      <c r="C4836" t="s">
        <v>62</v>
      </c>
      <c r="D4836" s="24">
        <v>45261</v>
      </c>
      <c r="E4836">
        <v>73</v>
      </c>
    </row>
    <row r="4837" spans="1:5" x14ac:dyDescent="0.35">
      <c r="A4837" s="6">
        <v>44705</v>
      </c>
      <c r="B4837" t="s">
        <v>45</v>
      </c>
      <c r="C4837" t="s">
        <v>62</v>
      </c>
      <c r="D4837" s="24">
        <v>44713</v>
      </c>
      <c r="E4837">
        <v>188.25</v>
      </c>
    </row>
    <row r="4838" spans="1:5" x14ac:dyDescent="0.35">
      <c r="A4838" s="6">
        <v>44705</v>
      </c>
      <c r="B4838" t="s">
        <v>45</v>
      </c>
      <c r="C4838" t="s">
        <v>62</v>
      </c>
      <c r="D4838" s="24">
        <v>44805</v>
      </c>
      <c r="E4838">
        <v>187</v>
      </c>
    </row>
    <row r="4839" spans="1:5" x14ac:dyDescent="0.35">
      <c r="A4839" s="6">
        <v>44705</v>
      </c>
      <c r="B4839" t="s">
        <v>45</v>
      </c>
      <c r="C4839" t="s">
        <v>62</v>
      </c>
      <c r="D4839" s="24">
        <v>44896</v>
      </c>
      <c r="E4839">
        <v>110</v>
      </c>
    </row>
    <row r="4840" spans="1:5" x14ac:dyDescent="0.35">
      <c r="A4840" s="6">
        <v>44705</v>
      </c>
      <c r="B4840" t="s">
        <v>45</v>
      </c>
      <c r="C4840" t="s">
        <v>62</v>
      </c>
      <c r="D4840" s="24">
        <v>44986</v>
      </c>
      <c r="E4840">
        <v>126.5</v>
      </c>
    </row>
    <row r="4841" spans="1:5" x14ac:dyDescent="0.35">
      <c r="A4841" s="6">
        <v>44705</v>
      </c>
      <c r="B4841" t="s">
        <v>45</v>
      </c>
      <c r="C4841" t="s">
        <v>62</v>
      </c>
      <c r="D4841" s="24">
        <v>45078</v>
      </c>
      <c r="E4841">
        <v>111.25</v>
      </c>
    </row>
    <row r="4842" spans="1:5" x14ac:dyDescent="0.35">
      <c r="A4842" s="6">
        <v>44705</v>
      </c>
      <c r="B4842" t="s">
        <v>45</v>
      </c>
      <c r="C4842" t="s">
        <v>62</v>
      </c>
      <c r="D4842" s="24">
        <v>45170</v>
      </c>
      <c r="E4842">
        <v>95.5</v>
      </c>
    </row>
    <row r="4843" spans="1:5" x14ac:dyDescent="0.35">
      <c r="A4843" s="6">
        <v>44705</v>
      </c>
      <c r="B4843" t="s">
        <v>45</v>
      </c>
      <c r="C4843" t="s">
        <v>62</v>
      </c>
      <c r="D4843" s="24">
        <v>45261</v>
      </c>
      <c r="E4843">
        <v>73</v>
      </c>
    </row>
    <row r="4844" spans="1:5" x14ac:dyDescent="0.35">
      <c r="A4844" s="6">
        <v>44706</v>
      </c>
      <c r="B4844" t="s">
        <v>45</v>
      </c>
      <c r="C4844" t="s">
        <v>62</v>
      </c>
      <c r="D4844" s="24">
        <v>44713</v>
      </c>
      <c r="E4844">
        <v>203.33</v>
      </c>
    </row>
    <row r="4845" spans="1:5" x14ac:dyDescent="0.35">
      <c r="A4845" s="6">
        <v>44706</v>
      </c>
      <c r="B4845" t="s">
        <v>45</v>
      </c>
      <c r="C4845" t="s">
        <v>62</v>
      </c>
      <c r="D4845" s="24">
        <v>44805</v>
      </c>
      <c r="E4845">
        <v>217.75</v>
      </c>
    </row>
    <row r="4846" spans="1:5" x14ac:dyDescent="0.35">
      <c r="A4846" s="6">
        <v>44706</v>
      </c>
      <c r="B4846" t="s">
        <v>45</v>
      </c>
      <c r="C4846" t="s">
        <v>62</v>
      </c>
      <c r="D4846" s="24">
        <v>44896</v>
      </c>
      <c r="E4846">
        <v>119</v>
      </c>
    </row>
    <row r="4847" spans="1:5" x14ac:dyDescent="0.35">
      <c r="A4847" s="6">
        <v>44706</v>
      </c>
      <c r="B4847" t="s">
        <v>45</v>
      </c>
      <c r="C4847" t="s">
        <v>62</v>
      </c>
      <c r="D4847" s="24">
        <v>44986</v>
      </c>
      <c r="E4847">
        <v>130.99</v>
      </c>
    </row>
    <row r="4848" spans="1:5" x14ac:dyDescent="0.35">
      <c r="A4848" s="6">
        <v>44706</v>
      </c>
      <c r="B4848" t="s">
        <v>45</v>
      </c>
      <c r="C4848" t="s">
        <v>62</v>
      </c>
      <c r="D4848" s="24">
        <v>45078</v>
      </c>
      <c r="E4848">
        <v>115.5</v>
      </c>
    </row>
    <row r="4849" spans="1:5" x14ac:dyDescent="0.35">
      <c r="A4849" s="6">
        <v>44706</v>
      </c>
      <c r="B4849" t="s">
        <v>45</v>
      </c>
      <c r="C4849" t="s">
        <v>62</v>
      </c>
      <c r="D4849" s="24">
        <v>45170</v>
      </c>
      <c r="E4849">
        <v>99.5</v>
      </c>
    </row>
    <row r="4850" spans="1:5" x14ac:dyDescent="0.35">
      <c r="A4850" s="6">
        <v>44706</v>
      </c>
      <c r="B4850" t="s">
        <v>45</v>
      </c>
      <c r="C4850" t="s">
        <v>62</v>
      </c>
      <c r="D4850" s="24">
        <v>45261</v>
      </c>
      <c r="E4850">
        <v>73</v>
      </c>
    </row>
    <row r="4851" spans="1:5" x14ac:dyDescent="0.35">
      <c r="A4851" s="6">
        <v>44707</v>
      </c>
      <c r="B4851" t="s">
        <v>45</v>
      </c>
      <c r="C4851" t="s">
        <v>62</v>
      </c>
      <c r="D4851" s="24">
        <v>44713</v>
      </c>
      <c r="E4851">
        <v>218</v>
      </c>
    </row>
    <row r="4852" spans="1:5" x14ac:dyDescent="0.35">
      <c r="A4852" s="6">
        <v>44707</v>
      </c>
      <c r="B4852" t="s">
        <v>45</v>
      </c>
      <c r="C4852" t="s">
        <v>62</v>
      </c>
      <c r="D4852" s="24">
        <v>44805</v>
      </c>
      <c r="E4852">
        <v>221</v>
      </c>
    </row>
    <row r="4853" spans="1:5" x14ac:dyDescent="0.35">
      <c r="A4853" s="6">
        <v>44707</v>
      </c>
      <c r="B4853" t="s">
        <v>45</v>
      </c>
      <c r="C4853" t="s">
        <v>62</v>
      </c>
      <c r="D4853" s="24">
        <v>44896</v>
      </c>
      <c r="E4853">
        <v>120</v>
      </c>
    </row>
    <row r="4854" spans="1:5" x14ac:dyDescent="0.35">
      <c r="A4854" s="6">
        <v>44707</v>
      </c>
      <c r="B4854" t="s">
        <v>45</v>
      </c>
      <c r="C4854" t="s">
        <v>62</v>
      </c>
      <c r="D4854" s="24">
        <v>44986</v>
      </c>
      <c r="E4854">
        <v>129.63999999999999</v>
      </c>
    </row>
    <row r="4855" spans="1:5" x14ac:dyDescent="0.35">
      <c r="A4855" s="6">
        <v>44707</v>
      </c>
      <c r="B4855" t="s">
        <v>45</v>
      </c>
      <c r="C4855" t="s">
        <v>62</v>
      </c>
      <c r="D4855" s="24">
        <v>45078</v>
      </c>
      <c r="E4855">
        <v>114.5</v>
      </c>
    </row>
    <row r="4856" spans="1:5" x14ac:dyDescent="0.35">
      <c r="A4856" s="6">
        <v>44707</v>
      </c>
      <c r="B4856" t="s">
        <v>45</v>
      </c>
      <c r="C4856" t="s">
        <v>62</v>
      </c>
      <c r="D4856" s="24">
        <v>45170</v>
      </c>
      <c r="E4856">
        <v>99.5</v>
      </c>
    </row>
    <row r="4857" spans="1:5" x14ac:dyDescent="0.35">
      <c r="A4857" s="6">
        <v>44707</v>
      </c>
      <c r="B4857" t="s">
        <v>45</v>
      </c>
      <c r="C4857" t="s">
        <v>62</v>
      </c>
      <c r="D4857" s="24">
        <v>45261</v>
      </c>
      <c r="E4857">
        <v>72.260000000000005</v>
      </c>
    </row>
    <row r="4858" spans="1:5" x14ac:dyDescent="0.35">
      <c r="A4858" s="6">
        <v>44708</v>
      </c>
      <c r="B4858" t="s">
        <v>45</v>
      </c>
      <c r="C4858" t="s">
        <v>62</v>
      </c>
      <c r="D4858" s="24">
        <v>44713</v>
      </c>
      <c r="E4858">
        <v>222</v>
      </c>
    </row>
    <row r="4859" spans="1:5" x14ac:dyDescent="0.35">
      <c r="A4859" s="6">
        <v>44708</v>
      </c>
      <c r="B4859" t="s">
        <v>45</v>
      </c>
      <c r="C4859" t="s">
        <v>62</v>
      </c>
      <c r="D4859" s="24">
        <v>44805</v>
      </c>
      <c r="E4859">
        <v>250</v>
      </c>
    </row>
    <row r="4860" spans="1:5" x14ac:dyDescent="0.35">
      <c r="A4860" s="6">
        <v>44708</v>
      </c>
      <c r="B4860" t="s">
        <v>45</v>
      </c>
      <c r="C4860" t="s">
        <v>62</v>
      </c>
      <c r="D4860" s="24">
        <v>44896</v>
      </c>
      <c r="E4860">
        <v>147</v>
      </c>
    </row>
    <row r="4861" spans="1:5" x14ac:dyDescent="0.35">
      <c r="A4861" s="6">
        <v>44708</v>
      </c>
      <c r="B4861" t="s">
        <v>45</v>
      </c>
      <c r="C4861" t="s">
        <v>62</v>
      </c>
      <c r="D4861" s="24">
        <v>44986</v>
      </c>
      <c r="E4861">
        <v>151.22999999999999</v>
      </c>
    </row>
    <row r="4862" spans="1:5" x14ac:dyDescent="0.35">
      <c r="A4862" s="6">
        <v>44708</v>
      </c>
      <c r="B4862" t="s">
        <v>45</v>
      </c>
      <c r="C4862" t="s">
        <v>62</v>
      </c>
      <c r="D4862" s="24">
        <v>45078</v>
      </c>
      <c r="E4862">
        <v>132</v>
      </c>
    </row>
    <row r="4863" spans="1:5" x14ac:dyDescent="0.35">
      <c r="A4863" s="6">
        <v>44708</v>
      </c>
      <c r="B4863" t="s">
        <v>45</v>
      </c>
      <c r="C4863" t="s">
        <v>62</v>
      </c>
      <c r="D4863" s="24">
        <v>45170</v>
      </c>
      <c r="E4863">
        <v>113.11</v>
      </c>
    </row>
    <row r="4864" spans="1:5" x14ac:dyDescent="0.35">
      <c r="A4864" s="6">
        <v>44708</v>
      </c>
      <c r="B4864" t="s">
        <v>45</v>
      </c>
      <c r="C4864" t="s">
        <v>62</v>
      </c>
      <c r="D4864" s="24">
        <v>45261</v>
      </c>
      <c r="E4864">
        <v>80.510000000000005</v>
      </c>
    </row>
    <row r="4865" spans="1:5" x14ac:dyDescent="0.35">
      <c r="A4865" s="6">
        <v>44711</v>
      </c>
      <c r="B4865" t="s">
        <v>45</v>
      </c>
      <c r="C4865" t="s">
        <v>62</v>
      </c>
      <c r="D4865" s="24">
        <v>44713</v>
      </c>
      <c r="E4865">
        <v>233</v>
      </c>
    </row>
    <row r="4866" spans="1:5" x14ac:dyDescent="0.35">
      <c r="A4866" s="6">
        <v>44711</v>
      </c>
      <c r="B4866" t="s">
        <v>45</v>
      </c>
      <c r="C4866" t="s">
        <v>62</v>
      </c>
      <c r="D4866" s="24">
        <v>44805</v>
      </c>
      <c r="E4866">
        <v>285</v>
      </c>
    </row>
    <row r="4867" spans="1:5" x14ac:dyDescent="0.35">
      <c r="A4867" s="6">
        <v>44711</v>
      </c>
      <c r="B4867" t="s">
        <v>45</v>
      </c>
      <c r="C4867" t="s">
        <v>62</v>
      </c>
      <c r="D4867" s="24">
        <v>44896</v>
      </c>
      <c r="E4867">
        <v>167</v>
      </c>
    </row>
    <row r="4868" spans="1:5" x14ac:dyDescent="0.35">
      <c r="A4868" s="6">
        <v>44711</v>
      </c>
      <c r="B4868" t="s">
        <v>45</v>
      </c>
      <c r="C4868" t="s">
        <v>62</v>
      </c>
      <c r="D4868" s="24">
        <v>44986</v>
      </c>
      <c r="E4868">
        <v>172.7</v>
      </c>
    </row>
    <row r="4869" spans="1:5" x14ac:dyDescent="0.35">
      <c r="A4869" s="6">
        <v>44711</v>
      </c>
      <c r="B4869" t="s">
        <v>45</v>
      </c>
      <c r="C4869" t="s">
        <v>62</v>
      </c>
      <c r="D4869" s="24">
        <v>45078</v>
      </c>
      <c r="E4869">
        <v>150.74</v>
      </c>
    </row>
    <row r="4870" spans="1:5" x14ac:dyDescent="0.35">
      <c r="A4870" s="6">
        <v>44711</v>
      </c>
      <c r="B4870" t="s">
        <v>45</v>
      </c>
      <c r="C4870" t="s">
        <v>62</v>
      </c>
      <c r="D4870" s="24">
        <v>45170</v>
      </c>
      <c r="E4870">
        <v>129.16999999999999</v>
      </c>
    </row>
    <row r="4871" spans="1:5" x14ac:dyDescent="0.35">
      <c r="A4871" s="6">
        <v>44711</v>
      </c>
      <c r="B4871" t="s">
        <v>45</v>
      </c>
      <c r="C4871" t="s">
        <v>62</v>
      </c>
      <c r="D4871" s="24">
        <v>45261</v>
      </c>
      <c r="E4871">
        <v>91.95</v>
      </c>
    </row>
    <row r="4872" spans="1:5" x14ac:dyDescent="0.35">
      <c r="A4872" s="6">
        <v>44712</v>
      </c>
      <c r="B4872" t="s">
        <v>45</v>
      </c>
      <c r="C4872" t="s">
        <v>62</v>
      </c>
      <c r="D4872" s="24">
        <v>44713</v>
      </c>
      <c r="E4872">
        <v>235</v>
      </c>
    </row>
    <row r="4873" spans="1:5" x14ac:dyDescent="0.35">
      <c r="A4873" s="6">
        <v>44712</v>
      </c>
      <c r="B4873" t="s">
        <v>45</v>
      </c>
      <c r="C4873" t="s">
        <v>62</v>
      </c>
      <c r="D4873" s="24">
        <v>44805</v>
      </c>
      <c r="E4873">
        <v>260</v>
      </c>
    </row>
    <row r="4874" spans="1:5" x14ac:dyDescent="0.35">
      <c r="A4874" s="6">
        <v>44712</v>
      </c>
      <c r="B4874" t="s">
        <v>45</v>
      </c>
      <c r="C4874" t="s">
        <v>62</v>
      </c>
      <c r="D4874" s="24">
        <v>44896</v>
      </c>
      <c r="E4874">
        <v>142</v>
      </c>
    </row>
    <row r="4875" spans="1:5" x14ac:dyDescent="0.35">
      <c r="A4875" s="6">
        <v>44712</v>
      </c>
      <c r="B4875" t="s">
        <v>45</v>
      </c>
      <c r="C4875" t="s">
        <v>62</v>
      </c>
      <c r="D4875" s="24">
        <v>44986</v>
      </c>
      <c r="E4875">
        <v>156.25</v>
      </c>
    </row>
    <row r="4876" spans="1:5" x14ac:dyDescent="0.35">
      <c r="A4876" s="6">
        <v>44712</v>
      </c>
      <c r="B4876" t="s">
        <v>45</v>
      </c>
      <c r="C4876" t="s">
        <v>62</v>
      </c>
      <c r="D4876" s="24">
        <v>45078</v>
      </c>
      <c r="E4876">
        <v>138</v>
      </c>
    </row>
    <row r="4877" spans="1:5" x14ac:dyDescent="0.35">
      <c r="A4877" s="6">
        <v>44712</v>
      </c>
      <c r="B4877" t="s">
        <v>45</v>
      </c>
      <c r="C4877" t="s">
        <v>62</v>
      </c>
      <c r="D4877" s="24">
        <v>45170</v>
      </c>
      <c r="E4877">
        <v>125</v>
      </c>
    </row>
    <row r="4878" spans="1:5" x14ac:dyDescent="0.35">
      <c r="A4878" s="6">
        <v>44712</v>
      </c>
      <c r="B4878" t="s">
        <v>45</v>
      </c>
      <c r="C4878" t="s">
        <v>62</v>
      </c>
      <c r="D4878" s="24">
        <v>45261</v>
      </c>
      <c r="E4878">
        <v>91.95</v>
      </c>
    </row>
    <row r="4879" spans="1:5" x14ac:dyDescent="0.35">
      <c r="A4879" s="6">
        <v>44713</v>
      </c>
      <c r="B4879" t="s">
        <v>45</v>
      </c>
      <c r="C4879" t="s">
        <v>62</v>
      </c>
      <c r="D4879" s="24">
        <v>44713</v>
      </c>
      <c r="E4879">
        <v>235</v>
      </c>
    </row>
    <row r="4880" spans="1:5" x14ac:dyDescent="0.35">
      <c r="A4880" s="6">
        <v>44713</v>
      </c>
      <c r="B4880" t="s">
        <v>45</v>
      </c>
      <c r="C4880" t="s">
        <v>62</v>
      </c>
      <c r="D4880" s="24">
        <v>44805</v>
      </c>
      <c r="E4880">
        <v>255</v>
      </c>
    </row>
    <row r="4881" spans="1:5" x14ac:dyDescent="0.35">
      <c r="A4881" s="6">
        <v>44713</v>
      </c>
      <c r="B4881" t="s">
        <v>45</v>
      </c>
      <c r="C4881" t="s">
        <v>62</v>
      </c>
      <c r="D4881" s="24">
        <v>44896</v>
      </c>
      <c r="E4881">
        <v>138</v>
      </c>
    </row>
    <row r="4882" spans="1:5" x14ac:dyDescent="0.35">
      <c r="A4882" s="6">
        <v>44713</v>
      </c>
      <c r="B4882" t="s">
        <v>45</v>
      </c>
      <c r="C4882" t="s">
        <v>62</v>
      </c>
      <c r="D4882" s="24">
        <v>44986</v>
      </c>
      <c r="E4882">
        <v>142</v>
      </c>
    </row>
    <row r="4883" spans="1:5" x14ac:dyDescent="0.35">
      <c r="A4883" s="6">
        <v>44713</v>
      </c>
      <c r="B4883" t="s">
        <v>45</v>
      </c>
      <c r="C4883" t="s">
        <v>62</v>
      </c>
      <c r="D4883" s="24">
        <v>45078</v>
      </c>
      <c r="E4883">
        <v>135</v>
      </c>
    </row>
    <row r="4884" spans="1:5" x14ac:dyDescent="0.35">
      <c r="A4884" s="6">
        <v>44713</v>
      </c>
      <c r="B4884" t="s">
        <v>45</v>
      </c>
      <c r="C4884" t="s">
        <v>62</v>
      </c>
      <c r="D4884" s="24">
        <v>45170</v>
      </c>
      <c r="E4884">
        <v>123</v>
      </c>
    </row>
    <row r="4885" spans="1:5" x14ac:dyDescent="0.35">
      <c r="A4885" s="6">
        <v>44713</v>
      </c>
      <c r="B4885" t="s">
        <v>45</v>
      </c>
      <c r="C4885" t="s">
        <v>62</v>
      </c>
      <c r="D4885" s="24">
        <v>45261</v>
      </c>
      <c r="E4885">
        <v>89</v>
      </c>
    </row>
    <row r="4886" spans="1:5" x14ac:dyDescent="0.35">
      <c r="A4886" s="6">
        <v>44714</v>
      </c>
      <c r="B4886" t="s">
        <v>45</v>
      </c>
      <c r="C4886" t="s">
        <v>62</v>
      </c>
      <c r="D4886" s="24">
        <v>44713</v>
      </c>
      <c r="E4886">
        <v>235</v>
      </c>
    </row>
    <row r="4887" spans="1:5" x14ac:dyDescent="0.35">
      <c r="A4887" s="6">
        <v>44714</v>
      </c>
      <c r="B4887" t="s">
        <v>45</v>
      </c>
      <c r="C4887" t="s">
        <v>62</v>
      </c>
      <c r="D4887" s="24">
        <v>44805</v>
      </c>
      <c r="E4887">
        <v>240</v>
      </c>
    </row>
    <row r="4888" spans="1:5" x14ac:dyDescent="0.35">
      <c r="A4888" s="6">
        <v>44714</v>
      </c>
      <c r="B4888" t="s">
        <v>45</v>
      </c>
      <c r="C4888" t="s">
        <v>62</v>
      </c>
      <c r="D4888" s="24">
        <v>44896</v>
      </c>
      <c r="E4888">
        <v>123</v>
      </c>
    </row>
    <row r="4889" spans="1:5" x14ac:dyDescent="0.35">
      <c r="A4889" s="6">
        <v>44714</v>
      </c>
      <c r="B4889" t="s">
        <v>45</v>
      </c>
      <c r="C4889" t="s">
        <v>62</v>
      </c>
      <c r="D4889" s="24">
        <v>44986</v>
      </c>
      <c r="E4889">
        <v>130</v>
      </c>
    </row>
    <row r="4890" spans="1:5" x14ac:dyDescent="0.35">
      <c r="A4890" s="6">
        <v>44714</v>
      </c>
      <c r="B4890" t="s">
        <v>45</v>
      </c>
      <c r="C4890" t="s">
        <v>62</v>
      </c>
      <c r="D4890" s="24">
        <v>45078</v>
      </c>
      <c r="E4890">
        <v>117</v>
      </c>
    </row>
    <row r="4891" spans="1:5" x14ac:dyDescent="0.35">
      <c r="A4891" s="6">
        <v>44714</v>
      </c>
      <c r="B4891" t="s">
        <v>45</v>
      </c>
      <c r="C4891" t="s">
        <v>62</v>
      </c>
      <c r="D4891" s="24">
        <v>45170</v>
      </c>
      <c r="E4891">
        <v>115</v>
      </c>
    </row>
    <row r="4892" spans="1:5" x14ac:dyDescent="0.35">
      <c r="A4892" s="6">
        <v>44714</v>
      </c>
      <c r="B4892" t="s">
        <v>45</v>
      </c>
      <c r="C4892" t="s">
        <v>62</v>
      </c>
      <c r="D4892" s="24">
        <v>45261</v>
      </c>
      <c r="E4892">
        <v>85</v>
      </c>
    </row>
    <row r="4893" spans="1:5" x14ac:dyDescent="0.35">
      <c r="A4893" s="6">
        <v>44715</v>
      </c>
      <c r="B4893" t="s">
        <v>45</v>
      </c>
      <c r="C4893" t="s">
        <v>62</v>
      </c>
      <c r="D4893" s="24">
        <v>44713</v>
      </c>
      <c r="E4893">
        <v>233</v>
      </c>
    </row>
    <row r="4894" spans="1:5" x14ac:dyDescent="0.35">
      <c r="A4894" s="6">
        <v>44715</v>
      </c>
      <c r="B4894" t="s">
        <v>45</v>
      </c>
      <c r="C4894" t="s">
        <v>62</v>
      </c>
      <c r="D4894" s="24">
        <v>44805</v>
      </c>
      <c r="E4894">
        <v>220</v>
      </c>
    </row>
    <row r="4895" spans="1:5" x14ac:dyDescent="0.35">
      <c r="A4895" s="6">
        <v>44715</v>
      </c>
      <c r="B4895" t="s">
        <v>45</v>
      </c>
      <c r="C4895" t="s">
        <v>62</v>
      </c>
      <c r="D4895" s="24">
        <v>44896</v>
      </c>
      <c r="E4895">
        <v>110.25</v>
      </c>
    </row>
    <row r="4896" spans="1:5" x14ac:dyDescent="0.35">
      <c r="A4896" s="6">
        <v>44715</v>
      </c>
      <c r="B4896" t="s">
        <v>45</v>
      </c>
      <c r="C4896" t="s">
        <v>62</v>
      </c>
      <c r="D4896" s="24">
        <v>44986</v>
      </c>
      <c r="E4896">
        <v>125</v>
      </c>
    </row>
    <row r="4897" spans="1:5" x14ac:dyDescent="0.35">
      <c r="A4897" s="6">
        <v>44715</v>
      </c>
      <c r="B4897" t="s">
        <v>45</v>
      </c>
      <c r="C4897" t="s">
        <v>62</v>
      </c>
      <c r="D4897" s="24">
        <v>45078</v>
      </c>
      <c r="E4897">
        <v>116</v>
      </c>
    </row>
    <row r="4898" spans="1:5" x14ac:dyDescent="0.35">
      <c r="A4898" s="6">
        <v>44715</v>
      </c>
      <c r="B4898" t="s">
        <v>45</v>
      </c>
      <c r="C4898" t="s">
        <v>62</v>
      </c>
      <c r="D4898" s="24">
        <v>45170</v>
      </c>
      <c r="E4898">
        <v>109.88</v>
      </c>
    </row>
    <row r="4899" spans="1:5" x14ac:dyDescent="0.35">
      <c r="A4899" s="6">
        <v>44715</v>
      </c>
      <c r="B4899" t="s">
        <v>45</v>
      </c>
      <c r="C4899" t="s">
        <v>62</v>
      </c>
      <c r="D4899" s="24">
        <v>45261</v>
      </c>
      <c r="E4899">
        <v>79.91</v>
      </c>
    </row>
    <row r="4900" spans="1:5" x14ac:dyDescent="0.35">
      <c r="A4900" s="6">
        <v>44718</v>
      </c>
      <c r="B4900" t="s">
        <v>45</v>
      </c>
      <c r="C4900" t="s">
        <v>62</v>
      </c>
      <c r="D4900" s="24">
        <v>44713</v>
      </c>
      <c r="E4900">
        <v>234.5</v>
      </c>
    </row>
    <row r="4901" spans="1:5" x14ac:dyDescent="0.35">
      <c r="A4901" s="6">
        <v>44718</v>
      </c>
      <c r="B4901" t="s">
        <v>45</v>
      </c>
      <c r="C4901" t="s">
        <v>62</v>
      </c>
      <c r="D4901" s="24">
        <v>44805</v>
      </c>
      <c r="E4901">
        <v>234</v>
      </c>
    </row>
    <row r="4902" spans="1:5" x14ac:dyDescent="0.35">
      <c r="A4902" s="6">
        <v>44718</v>
      </c>
      <c r="B4902" t="s">
        <v>45</v>
      </c>
      <c r="C4902" t="s">
        <v>62</v>
      </c>
      <c r="D4902" s="24">
        <v>44896</v>
      </c>
      <c r="E4902">
        <v>119</v>
      </c>
    </row>
    <row r="4903" spans="1:5" x14ac:dyDescent="0.35">
      <c r="A4903" s="6">
        <v>44718</v>
      </c>
      <c r="B4903" t="s">
        <v>45</v>
      </c>
      <c r="C4903" t="s">
        <v>62</v>
      </c>
      <c r="D4903" s="24">
        <v>44986</v>
      </c>
      <c r="E4903">
        <v>127.5</v>
      </c>
    </row>
    <row r="4904" spans="1:5" x14ac:dyDescent="0.35">
      <c r="A4904" s="6">
        <v>44718</v>
      </c>
      <c r="B4904" t="s">
        <v>45</v>
      </c>
      <c r="C4904" t="s">
        <v>62</v>
      </c>
      <c r="D4904" s="24">
        <v>45078</v>
      </c>
      <c r="E4904">
        <v>119.15</v>
      </c>
    </row>
    <row r="4905" spans="1:5" x14ac:dyDescent="0.35">
      <c r="A4905" s="6">
        <v>44718</v>
      </c>
      <c r="B4905" t="s">
        <v>45</v>
      </c>
      <c r="C4905" t="s">
        <v>62</v>
      </c>
      <c r="D4905" s="24">
        <v>45170</v>
      </c>
      <c r="E4905">
        <v>111.95</v>
      </c>
    </row>
    <row r="4906" spans="1:5" x14ac:dyDescent="0.35">
      <c r="A4906" s="6">
        <v>44718</v>
      </c>
      <c r="B4906" t="s">
        <v>45</v>
      </c>
      <c r="C4906" t="s">
        <v>62</v>
      </c>
      <c r="D4906" s="24">
        <v>45261</v>
      </c>
      <c r="E4906">
        <v>82.08</v>
      </c>
    </row>
    <row r="4907" spans="1:5" x14ac:dyDescent="0.35">
      <c r="A4907" s="6">
        <v>44719</v>
      </c>
      <c r="B4907" t="s">
        <v>45</v>
      </c>
      <c r="C4907" t="s">
        <v>62</v>
      </c>
      <c r="D4907" s="24">
        <v>44713</v>
      </c>
      <c r="E4907">
        <v>233</v>
      </c>
    </row>
    <row r="4908" spans="1:5" x14ac:dyDescent="0.35">
      <c r="A4908" s="6">
        <v>44719</v>
      </c>
      <c r="B4908" t="s">
        <v>45</v>
      </c>
      <c r="C4908" t="s">
        <v>62</v>
      </c>
      <c r="D4908" s="24">
        <v>44805</v>
      </c>
      <c r="E4908">
        <v>246</v>
      </c>
    </row>
    <row r="4909" spans="1:5" x14ac:dyDescent="0.35">
      <c r="A4909" s="6">
        <v>44719</v>
      </c>
      <c r="B4909" t="s">
        <v>45</v>
      </c>
      <c r="C4909" t="s">
        <v>62</v>
      </c>
      <c r="D4909" s="24">
        <v>44896</v>
      </c>
      <c r="E4909">
        <v>124</v>
      </c>
    </row>
    <row r="4910" spans="1:5" x14ac:dyDescent="0.35">
      <c r="A4910" s="6">
        <v>44719</v>
      </c>
      <c r="B4910" t="s">
        <v>45</v>
      </c>
      <c r="C4910" t="s">
        <v>62</v>
      </c>
      <c r="D4910" s="24">
        <v>44986</v>
      </c>
      <c r="E4910">
        <v>133</v>
      </c>
    </row>
    <row r="4911" spans="1:5" x14ac:dyDescent="0.35">
      <c r="A4911" s="6">
        <v>44719</v>
      </c>
      <c r="B4911" t="s">
        <v>45</v>
      </c>
      <c r="C4911" t="s">
        <v>62</v>
      </c>
      <c r="D4911" s="24">
        <v>45078</v>
      </c>
      <c r="E4911">
        <v>125</v>
      </c>
    </row>
    <row r="4912" spans="1:5" x14ac:dyDescent="0.35">
      <c r="A4912" s="6">
        <v>44719</v>
      </c>
      <c r="B4912" t="s">
        <v>45</v>
      </c>
      <c r="C4912" t="s">
        <v>62</v>
      </c>
      <c r="D4912" s="24">
        <v>45170</v>
      </c>
      <c r="E4912">
        <v>117.5</v>
      </c>
    </row>
    <row r="4913" spans="1:5" x14ac:dyDescent="0.35">
      <c r="A4913" s="6">
        <v>44719</v>
      </c>
      <c r="B4913" t="s">
        <v>45</v>
      </c>
      <c r="C4913" t="s">
        <v>62</v>
      </c>
      <c r="D4913" s="24">
        <v>45261</v>
      </c>
      <c r="E4913">
        <v>83.8</v>
      </c>
    </row>
    <row r="4914" spans="1:5" x14ac:dyDescent="0.35">
      <c r="A4914" s="6">
        <v>44720</v>
      </c>
      <c r="B4914" t="s">
        <v>45</v>
      </c>
      <c r="C4914" t="s">
        <v>62</v>
      </c>
      <c r="D4914" s="24">
        <v>44713</v>
      </c>
      <c r="E4914">
        <v>230</v>
      </c>
    </row>
    <row r="4915" spans="1:5" x14ac:dyDescent="0.35">
      <c r="A4915" s="6">
        <v>44720</v>
      </c>
      <c r="B4915" t="s">
        <v>45</v>
      </c>
      <c r="C4915" t="s">
        <v>62</v>
      </c>
      <c r="D4915" s="24">
        <v>44805</v>
      </c>
      <c r="E4915">
        <v>248</v>
      </c>
    </row>
    <row r="4916" spans="1:5" x14ac:dyDescent="0.35">
      <c r="A4916" s="6">
        <v>44720</v>
      </c>
      <c r="B4916" t="s">
        <v>45</v>
      </c>
      <c r="C4916" t="s">
        <v>62</v>
      </c>
      <c r="D4916" s="24">
        <v>44896</v>
      </c>
      <c r="E4916">
        <v>124</v>
      </c>
    </row>
    <row r="4917" spans="1:5" x14ac:dyDescent="0.35">
      <c r="A4917" s="6">
        <v>44720</v>
      </c>
      <c r="B4917" t="s">
        <v>45</v>
      </c>
      <c r="C4917" t="s">
        <v>62</v>
      </c>
      <c r="D4917" s="24">
        <v>44986</v>
      </c>
      <c r="E4917">
        <v>134.99</v>
      </c>
    </row>
    <row r="4918" spans="1:5" x14ac:dyDescent="0.35">
      <c r="A4918" s="6">
        <v>44720</v>
      </c>
      <c r="B4918" t="s">
        <v>45</v>
      </c>
      <c r="C4918" t="s">
        <v>62</v>
      </c>
      <c r="D4918" s="24">
        <v>45078</v>
      </c>
      <c r="E4918">
        <v>126</v>
      </c>
    </row>
    <row r="4919" spans="1:5" x14ac:dyDescent="0.35">
      <c r="A4919" s="6">
        <v>44720</v>
      </c>
      <c r="B4919" t="s">
        <v>45</v>
      </c>
      <c r="C4919" t="s">
        <v>62</v>
      </c>
      <c r="D4919" s="24">
        <v>45170</v>
      </c>
      <c r="E4919">
        <v>116.75</v>
      </c>
    </row>
    <row r="4920" spans="1:5" x14ac:dyDescent="0.35">
      <c r="A4920" s="6">
        <v>44720</v>
      </c>
      <c r="B4920" t="s">
        <v>45</v>
      </c>
      <c r="C4920" t="s">
        <v>62</v>
      </c>
      <c r="D4920" s="24">
        <v>45261</v>
      </c>
      <c r="E4920">
        <v>83.8</v>
      </c>
    </row>
    <row r="4921" spans="1:5" x14ac:dyDescent="0.35">
      <c r="A4921" s="6">
        <v>44721</v>
      </c>
      <c r="B4921" t="s">
        <v>45</v>
      </c>
      <c r="C4921" t="s">
        <v>62</v>
      </c>
      <c r="D4921" s="24">
        <v>44713</v>
      </c>
      <c r="E4921">
        <v>233</v>
      </c>
    </row>
    <row r="4922" spans="1:5" x14ac:dyDescent="0.35">
      <c r="A4922" s="6">
        <v>44721</v>
      </c>
      <c r="B4922" t="s">
        <v>45</v>
      </c>
      <c r="C4922" t="s">
        <v>62</v>
      </c>
      <c r="D4922" s="24">
        <v>44805</v>
      </c>
      <c r="E4922">
        <v>257</v>
      </c>
    </row>
    <row r="4923" spans="1:5" x14ac:dyDescent="0.35">
      <c r="A4923" s="6">
        <v>44721</v>
      </c>
      <c r="B4923" t="s">
        <v>45</v>
      </c>
      <c r="C4923" t="s">
        <v>62</v>
      </c>
      <c r="D4923" s="24">
        <v>44896</v>
      </c>
      <c r="E4923">
        <v>135</v>
      </c>
    </row>
    <row r="4924" spans="1:5" x14ac:dyDescent="0.35">
      <c r="A4924" s="6">
        <v>44721</v>
      </c>
      <c r="B4924" t="s">
        <v>45</v>
      </c>
      <c r="C4924" t="s">
        <v>62</v>
      </c>
      <c r="D4924" s="24">
        <v>44986</v>
      </c>
      <c r="E4924">
        <v>143</v>
      </c>
    </row>
    <row r="4925" spans="1:5" x14ac:dyDescent="0.35">
      <c r="A4925" s="6">
        <v>44721</v>
      </c>
      <c r="B4925" t="s">
        <v>45</v>
      </c>
      <c r="C4925" t="s">
        <v>62</v>
      </c>
      <c r="D4925" s="24">
        <v>45078</v>
      </c>
      <c r="E4925">
        <v>132.5</v>
      </c>
    </row>
    <row r="4926" spans="1:5" x14ac:dyDescent="0.35">
      <c r="A4926" s="6">
        <v>44721</v>
      </c>
      <c r="B4926" t="s">
        <v>45</v>
      </c>
      <c r="C4926" t="s">
        <v>62</v>
      </c>
      <c r="D4926" s="24">
        <v>45170</v>
      </c>
      <c r="E4926">
        <v>123</v>
      </c>
    </row>
    <row r="4927" spans="1:5" x14ac:dyDescent="0.35">
      <c r="A4927" s="6">
        <v>44721</v>
      </c>
      <c r="B4927" t="s">
        <v>45</v>
      </c>
      <c r="C4927" t="s">
        <v>62</v>
      </c>
      <c r="D4927" s="24">
        <v>45261</v>
      </c>
      <c r="E4927">
        <v>86</v>
      </c>
    </row>
    <row r="4928" spans="1:5" x14ac:dyDescent="0.35">
      <c r="A4928" s="6">
        <v>44722</v>
      </c>
      <c r="B4928" t="s">
        <v>45</v>
      </c>
      <c r="C4928" t="s">
        <v>62</v>
      </c>
      <c r="D4928" s="24">
        <v>44713</v>
      </c>
      <c r="E4928">
        <v>225</v>
      </c>
    </row>
    <row r="4929" spans="1:5" x14ac:dyDescent="0.35">
      <c r="A4929" s="6">
        <v>44722</v>
      </c>
      <c r="B4929" t="s">
        <v>45</v>
      </c>
      <c r="C4929" t="s">
        <v>62</v>
      </c>
      <c r="D4929" s="24">
        <v>44805</v>
      </c>
      <c r="E4929">
        <v>269.95</v>
      </c>
    </row>
    <row r="4930" spans="1:5" x14ac:dyDescent="0.35">
      <c r="A4930" s="6">
        <v>44722</v>
      </c>
      <c r="B4930" t="s">
        <v>45</v>
      </c>
      <c r="C4930" t="s">
        <v>62</v>
      </c>
      <c r="D4930" s="24">
        <v>44896</v>
      </c>
      <c r="E4930">
        <v>142</v>
      </c>
    </row>
    <row r="4931" spans="1:5" x14ac:dyDescent="0.35">
      <c r="A4931" s="6">
        <v>44722</v>
      </c>
      <c r="B4931" t="s">
        <v>45</v>
      </c>
      <c r="C4931" t="s">
        <v>62</v>
      </c>
      <c r="D4931" s="24">
        <v>44986</v>
      </c>
      <c r="E4931">
        <v>144.21</v>
      </c>
    </row>
    <row r="4932" spans="1:5" x14ac:dyDescent="0.35">
      <c r="A4932" s="6">
        <v>44722</v>
      </c>
      <c r="B4932" t="s">
        <v>45</v>
      </c>
      <c r="C4932" t="s">
        <v>62</v>
      </c>
      <c r="D4932" s="24">
        <v>45078</v>
      </c>
      <c r="E4932">
        <v>133</v>
      </c>
    </row>
    <row r="4933" spans="1:5" x14ac:dyDescent="0.35">
      <c r="A4933" s="6">
        <v>44722</v>
      </c>
      <c r="B4933" t="s">
        <v>45</v>
      </c>
      <c r="C4933" t="s">
        <v>62</v>
      </c>
      <c r="D4933" s="24">
        <v>45170</v>
      </c>
      <c r="E4933">
        <v>122.22</v>
      </c>
    </row>
    <row r="4934" spans="1:5" x14ac:dyDescent="0.35">
      <c r="A4934" s="6">
        <v>44722</v>
      </c>
      <c r="B4934" t="s">
        <v>45</v>
      </c>
      <c r="C4934" t="s">
        <v>62</v>
      </c>
      <c r="D4934" s="24">
        <v>45261</v>
      </c>
      <c r="E4934">
        <v>84.5</v>
      </c>
    </row>
    <row r="4935" spans="1:5" x14ac:dyDescent="0.35">
      <c r="A4935" s="6">
        <v>44725</v>
      </c>
      <c r="B4935" t="s">
        <v>45</v>
      </c>
      <c r="C4935" t="s">
        <v>62</v>
      </c>
      <c r="D4935" s="24">
        <v>44713</v>
      </c>
      <c r="E4935">
        <v>225</v>
      </c>
    </row>
    <row r="4936" spans="1:5" x14ac:dyDescent="0.35">
      <c r="A4936" s="6">
        <v>44725</v>
      </c>
      <c r="B4936" t="s">
        <v>45</v>
      </c>
      <c r="C4936" t="s">
        <v>62</v>
      </c>
      <c r="D4936" s="24">
        <v>44805</v>
      </c>
      <c r="E4936">
        <v>269.95</v>
      </c>
    </row>
    <row r="4937" spans="1:5" x14ac:dyDescent="0.35">
      <c r="A4937" s="6">
        <v>44725</v>
      </c>
      <c r="B4937" t="s">
        <v>45</v>
      </c>
      <c r="C4937" t="s">
        <v>62</v>
      </c>
      <c r="D4937" s="24">
        <v>44896</v>
      </c>
      <c r="E4937">
        <v>142</v>
      </c>
    </row>
    <row r="4938" spans="1:5" x14ac:dyDescent="0.35">
      <c r="A4938" s="6">
        <v>44725</v>
      </c>
      <c r="B4938" t="s">
        <v>45</v>
      </c>
      <c r="C4938" t="s">
        <v>62</v>
      </c>
      <c r="D4938" s="24">
        <v>44986</v>
      </c>
      <c r="E4938">
        <v>144.21</v>
      </c>
    </row>
    <row r="4939" spans="1:5" x14ac:dyDescent="0.35">
      <c r="A4939" s="6">
        <v>44725</v>
      </c>
      <c r="B4939" t="s">
        <v>45</v>
      </c>
      <c r="C4939" t="s">
        <v>62</v>
      </c>
      <c r="D4939" s="24">
        <v>45078</v>
      </c>
      <c r="E4939">
        <v>133</v>
      </c>
    </row>
    <row r="4940" spans="1:5" x14ac:dyDescent="0.35">
      <c r="A4940" s="6">
        <v>44725</v>
      </c>
      <c r="B4940" t="s">
        <v>45</v>
      </c>
      <c r="C4940" t="s">
        <v>62</v>
      </c>
      <c r="D4940" s="24">
        <v>45170</v>
      </c>
      <c r="E4940">
        <v>122.22</v>
      </c>
    </row>
    <row r="4941" spans="1:5" x14ac:dyDescent="0.35">
      <c r="A4941" s="6">
        <v>44725</v>
      </c>
      <c r="B4941" t="s">
        <v>45</v>
      </c>
      <c r="C4941" t="s">
        <v>62</v>
      </c>
      <c r="D4941" s="24">
        <v>45261</v>
      </c>
      <c r="E4941">
        <v>84.5</v>
      </c>
    </row>
    <row r="4942" spans="1:5" x14ac:dyDescent="0.35">
      <c r="A4942" s="6">
        <v>44726</v>
      </c>
      <c r="B4942" t="s">
        <v>45</v>
      </c>
      <c r="C4942" t="s">
        <v>62</v>
      </c>
      <c r="D4942" s="24">
        <v>44713</v>
      </c>
      <c r="E4942">
        <v>222</v>
      </c>
    </row>
    <row r="4943" spans="1:5" x14ac:dyDescent="0.35">
      <c r="A4943" s="6">
        <v>44726</v>
      </c>
      <c r="B4943" t="s">
        <v>45</v>
      </c>
      <c r="C4943" t="s">
        <v>62</v>
      </c>
      <c r="D4943" s="24">
        <v>44805</v>
      </c>
      <c r="E4943">
        <v>269.95</v>
      </c>
    </row>
    <row r="4944" spans="1:5" x14ac:dyDescent="0.35">
      <c r="A4944" s="6">
        <v>44726</v>
      </c>
      <c r="B4944" t="s">
        <v>45</v>
      </c>
      <c r="C4944" t="s">
        <v>62</v>
      </c>
      <c r="D4944" s="24">
        <v>44896</v>
      </c>
      <c r="E4944">
        <v>142</v>
      </c>
    </row>
    <row r="4945" spans="1:5" x14ac:dyDescent="0.35">
      <c r="A4945" s="6">
        <v>44726</v>
      </c>
      <c r="B4945" t="s">
        <v>45</v>
      </c>
      <c r="C4945" t="s">
        <v>62</v>
      </c>
      <c r="D4945" s="24">
        <v>44986</v>
      </c>
      <c r="E4945">
        <v>143.99</v>
      </c>
    </row>
    <row r="4946" spans="1:5" x14ac:dyDescent="0.35">
      <c r="A4946" s="6">
        <v>44726</v>
      </c>
      <c r="B4946" t="s">
        <v>45</v>
      </c>
      <c r="C4946" t="s">
        <v>62</v>
      </c>
      <c r="D4946" s="24">
        <v>45078</v>
      </c>
      <c r="E4946">
        <v>134</v>
      </c>
    </row>
    <row r="4947" spans="1:5" x14ac:dyDescent="0.35">
      <c r="A4947" s="6">
        <v>44726</v>
      </c>
      <c r="B4947" t="s">
        <v>45</v>
      </c>
      <c r="C4947" t="s">
        <v>62</v>
      </c>
      <c r="D4947" s="24">
        <v>45170</v>
      </c>
      <c r="E4947">
        <v>124.5</v>
      </c>
    </row>
    <row r="4948" spans="1:5" x14ac:dyDescent="0.35">
      <c r="A4948" s="6">
        <v>44726</v>
      </c>
      <c r="B4948" t="s">
        <v>45</v>
      </c>
      <c r="C4948" t="s">
        <v>62</v>
      </c>
      <c r="D4948" s="24">
        <v>45261</v>
      </c>
      <c r="E4948">
        <v>84.5</v>
      </c>
    </row>
    <row r="4949" spans="1:5" x14ac:dyDescent="0.35">
      <c r="A4949" s="6">
        <v>44727</v>
      </c>
      <c r="B4949" t="s">
        <v>45</v>
      </c>
      <c r="C4949" t="s">
        <v>62</v>
      </c>
      <c r="D4949" s="24">
        <v>44713</v>
      </c>
      <c r="E4949">
        <v>222</v>
      </c>
    </row>
    <row r="4950" spans="1:5" x14ac:dyDescent="0.35">
      <c r="A4950" s="6">
        <v>44727</v>
      </c>
      <c r="B4950" t="s">
        <v>45</v>
      </c>
      <c r="C4950" t="s">
        <v>62</v>
      </c>
      <c r="D4950" s="24">
        <v>44805</v>
      </c>
      <c r="E4950">
        <v>269.95</v>
      </c>
    </row>
    <row r="4951" spans="1:5" x14ac:dyDescent="0.35">
      <c r="A4951" s="6">
        <v>44727</v>
      </c>
      <c r="B4951" t="s">
        <v>45</v>
      </c>
      <c r="C4951" t="s">
        <v>62</v>
      </c>
      <c r="D4951" s="24">
        <v>44896</v>
      </c>
      <c r="E4951">
        <v>143</v>
      </c>
    </row>
    <row r="4952" spans="1:5" x14ac:dyDescent="0.35">
      <c r="A4952" s="6">
        <v>44727</v>
      </c>
      <c r="B4952" t="s">
        <v>45</v>
      </c>
      <c r="C4952" t="s">
        <v>62</v>
      </c>
      <c r="D4952" s="24">
        <v>44986</v>
      </c>
      <c r="E4952">
        <v>145</v>
      </c>
    </row>
    <row r="4953" spans="1:5" x14ac:dyDescent="0.35">
      <c r="A4953" s="6">
        <v>44727</v>
      </c>
      <c r="B4953" t="s">
        <v>45</v>
      </c>
      <c r="C4953" t="s">
        <v>62</v>
      </c>
      <c r="D4953" s="24">
        <v>45078</v>
      </c>
      <c r="E4953">
        <v>135.01</v>
      </c>
    </row>
    <row r="4954" spans="1:5" x14ac:dyDescent="0.35">
      <c r="A4954" s="6">
        <v>44727</v>
      </c>
      <c r="B4954" t="s">
        <v>45</v>
      </c>
      <c r="C4954" t="s">
        <v>62</v>
      </c>
      <c r="D4954" s="24">
        <v>45170</v>
      </c>
      <c r="E4954">
        <v>127</v>
      </c>
    </row>
    <row r="4955" spans="1:5" x14ac:dyDescent="0.35">
      <c r="A4955" s="6">
        <v>44727</v>
      </c>
      <c r="B4955" t="s">
        <v>45</v>
      </c>
      <c r="C4955" t="s">
        <v>62</v>
      </c>
      <c r="D4955" s="24">
        <v>45261</v>
      </c>
      <c r="E4955">
        <v>84.5</v>
      </c>
    </row>
    <row r="4956" spans="1:5" x14ac:dyDescent="0.35">
      <c r="A4956" s="6">
        <v>44728</v>
      </c>
      <c r="B4956" t="s">
        <v>45</v>
      </c>
      <c r="C4956" t="s">
        <v>62</v>
      </c>
      <c r="D4956" s="24">
        <v>44713</v>
      </c>
      <c r="E4956">
        <v>222</v>
      </c>
    </row>
    <row r="4957" spans="1:5" x14ac:dyDescent="0.35">
      <c r="A4957" s="6">
        <v>44728</v>
      </c>
      <c r="B4957" t="s">
        <v>45</v>
      </c>
      <c r="C4957" t="s">
        <v>62</v>
      </c>
      <c r="D4957" s="24">
        <v>44805</v>
      </c>
      <c r="E4957">
        <v>269</v>
      </c>
    </row>
    <row r="4958" spans="1:5" x14ac:dyDescent="0.35">
      <c r="A4958" s="6">
        <v>44728</v>
      </c>
      <c r="B4958" t="s">
        <v>45</v>
      </c>
      <c r="C4958" t="s">
        <v>62</v>
      </c>
      <c r="D4958" s="24">
        <v>44896</v>
      </c>
      <c r="E4958">
        <v>139</v>
      </c>
    </row>
    <row r="4959" spans="1:5" x14ac:dyDescent="0.35">
      <c r="A4959" s="6">
        <v>44728</v>
      </c>
      <c r="B4959" t="s">
        <v>45</v>
      </c>
      <c r="C4959" t="s">
        <v>62</v>
      </c>
      <c r="D4959" s="24">
        <v>44986</v>
      </c>
      <c r="E4959">
        <v>142</v>
      </c>
    </row>
    <row r="4960" spans="1:5" x14ac:dyDescent="0.35">
      <c r="A4960" s="6">
        <v>44728</v>
      </c>
      <c r="B4960" t="s">
        <v>45</v>
      </c>
      <c r="C4960" t="s">
        <v>62</v>
      </c>
      <c r="D4960" s="24">
        <v>45078</v>
      </c>
      <c r="E4960">
        <v>132</v>
      </c>
    </row>
    <row r="4961" spans="1:5" x14ac:dyDescent="0.35">
      <c r="A4961" s="6">
        <v>44728</v>
      </c>
      <c r="B4961" t="s">
        <v>45</v>
      </c>
      <c r="C4961" t="s">
        <v>62</v>
      </c>
      <c r="D4961" s="24">
        <v>45170</v>
      </c>
      <c r="E4961">
        <v>125</v>
      </c>
    </row>
    <row r="4962" spans="1:5" x14ac:dyDescent="0.35">
      <c r="A4962" s="6">
        <v>44728</v>
      </c>
      <c r="B4962" t="s">
        <v>45</v>
      </c>
      <c r="C4962" t="s">
        <v>62</v>
      </c>
      <c r="D4962" s="24">
        <v>45261</v>
      </c>
      <c r="E4962">
        <v>80</v>
      </c>
    </row>
    <row r="4963" spans="1:5" x14ac:dyDescent="0.35">
      <c r="A4963" s="6">
        <v>44729</v>
      </c>
      <c r="B4963" t="s">
        <v>45</v>
      </c>
      <c r="C4963" t="s">
        <v>62</v>
      </c>
      <c r="D4963" s="24">
        <v>44713</v>
      </c>
      <c r="E4963">
        <v>222</v>
      </c>
    </row>
    <row r="4964" spans="1:5" x14ac:dyDescent="0.35">
      <c r="A4964" s="6">
        <v>44729</v>
      </c>
      <c r="B4964" t="s">
        <v>45</v>
      </c>
      <c r="C4964" t="s">
        <v>62</v>
      </c>
      <c r="D4964" s="24">
        <v>44805</v>
      </c>
      <c r="E4964">
        <v>275</v>
      </c>
    </row>
    <row r="4965" spans="1:5" x14ac:dyDescent="0.35">
      <c r="A4965" s="6">
        <v>44729</v>
      </c>
      <c r="B4965" t="s">
        <v>45</v>
      </c>
      <c r="C4965" t="s">
        <v>62</v>
      </c>
      <c r="D4965" s="24">
        <v>44896</v>
      </c>
      <c r="E4965">
        <v>145.1</v>
      </c>
    </row>
    <row r="4966" spans="1:5" x14ac:dyDescent="0.35">
      <c r="A4966" s="6">
        <v>44729</v>
      </c>
      <c r="B4966" t="s">
        <v>45</v>
      </c>
      <c r="C4966" t="s">
        <v>62</v>
      </c>
      <c r="D4966" s="24">
        <v>44986</v>
      </c>
      <c r="E4966">
        <v>142.47999999999999</v>
      </c>
    </row>
    <row r="4967" spans="1:5" x14ac:dyDescent="0.35">
      <c r="A4967" s="6">
        <v>44729</v>
      </c>
      <c r="B4967" t="s">
        <v>45</v>
      </c>
      <c r="C4967" t="s">
        <v>62</v>
      </c>
      <c r="D4967" s="24">
        <v>45078</v>
      </c>
      <c r="E4967">
        <v>132.44999999999999</v>
      </c>
    </row>
    <row r="4968" spans="1:5" x14ac:dyDescent="0.35">
      <c r="A4968" s="6">
        <v>44729</v>
      </c>
      <c r="B4968" t="s">
        <v>45</v>
      </c>
      <c r="C4968" t="s">
        <v>62</v>
      </c>
      <c r="D4968" s="24">
        <v>45170</v>
      </c>
      <c r="E4968">
        <v>125.42</v>
      </c>
    </row>
    <row r="4969" spans="1:5" x14ac:dyDescent="0.35">
      <c r="A4969" s="6">
        <v>44729</v>
      </c>
      <c r="B4969" t="s">
        <v>45</v>
      </c>
      <c r="C4969" t="s">
        <v>62</v>
      </c>
      <c r="D4969" s="24">
        <v>45261</v>
      </c>
      <c r="E4969">
        <v>80.27</v>
      </c>
    </row>
    <row r="4970" spans="1:5" x14ac:dyDescent="0.35">
      <c r="A4970" s="6">
        <v>44732</v>
      </c>
      <c r="B4970" t="s">
        <v>45</v>
      </c>
      <c r="C4970" t="s">
        <v>62</v>
      </c>
      <c r="D4970" s="24">
        <v>44713</v>
      </c>
      <c r="E4970">
        <v>222</v>
      </c>
    </row>
    <row r="4971" spans="1:5" x14ac:dyDescent="0.35">
      <c r="A4971" s="6">
        <v>44732</v>
      </c>
      <c r="B4971" t="s">
        <v>45</v>
      </c>
      <c r="C4971" t="s">
        <v>62</v>
      </c>
      <c r="D4971" s="24">
        <v>44805</v>
      </c>
      <c r="E4971">
        <v>275</v>
      </c>
    </row>
    <row r="4972" spans="1:5" x14ac:dyDescent="0.35">
      <c r="A4972" s="6">
        <v>44732</v>
      </c>
      <c r="B4972" t="s">
        <v>45</v>
      </c>
      <c r="C4972" t="s">
        <v>62</v>
      </c>
      <c r="D4972" s="24">
        <v>44896</v>
      </c>
      <c r="E4972">
        <v>145.1</v>
      </c>
    </row>
    <row r="4973" spans="1:5" x14ac:dyDescent="0.35">
      <c r="A4973" s="6">
        <v>44732</v>
      </c>
      <c r="B4973" t="s">
        <v>45</v>
      </c>
      <c r="C4973" t="s">
        <v>62</v>
      </c>
      <c r="D4973" s="24">
        <v>44986</v>
      </c>
      <c r="E4973">
        <v>144.75</v>
      </c>
    </row>
    <row r="4974" spans="1:5" x14ac:dyDescent="0.35">
      <c r="A4974" s="6">
        <v>44732</v>
      </c>
      <c r="B4974" t="s">
        <v>45</v>
      </c>
      <c r="C4974" t="s">
        <v>62</v>
      </c>
      <c r="D4974" s="24">
        <v>45078</v>
      </c>
      <c r="E4974">
        <v>134</v>
      </c>
    </row>
    <row r="4975" spans="1:5" x14ac:dyDescent="0.35">
      <c r="A4975" s="6">
        <v>44732</v>
      </c>
      <c r="B4975" t="s">
        <v>45</v>
      </c>
      <c r="C4975" t="s">
        <v>62</v>
      </c>
      <c r="D4975" s="24">
        <v>45170</v>
      </c>
      <c r="E4975">
        <v>125.42</v>
      </c>
    </row>
    <row r="4976" spans="1:5" x14ac:dyDescent="0.35">
      <c r="A4976" s="6">
        <v>44732</v>
      </c>
      <c r="B4976" t="s">
        <v>45</v>
      </c>
      <c r="C4976" t="s">
        <v>62</v>
      </c>
      <c r="D4976" s="24">
        <v>45261</v>
      </c>
      <c r="E4976">
        <v>80.27</v>
      </c>
    </row>
    <row r="4977" spans="1:5" x14ac:dyDescent="0.35">
      <c r="A4977" s="6">
        <v>44733</v>
      </c>
      <c r="B4977" t="s">
        <v>45</v>
      </c>
      <c r="C4977" t="s">
        <v>62</v>
      </c>
      <c r="D4977" s="24">
        <v>44713</v>
      </c>
      <c r="E4977">
        <v>220</v>
      </c>
    </row>
    <row r="4978" spans="1:5" x14ac:dyDescent="0.35">
      <c r="A4978" s="6">
        <v>44733</v>
      </c>
      <c r="B4978" t="s">
        <v>45</v>
      </c>
      <c r="C4978" t="s">
        <v>62</v>
      </c>
      <c r="D4978" s="24">
        <v>44805</v>
      </c>
      <c r="E4978">
        <v>265</v>
      </c>
    </row>
    <row r="4979" spans="1:5" x14ac:dyDescent="0.35">
      <c r="A4979" s="6">
        <v>44733</v>
      </c>
      <c r="B4979" t="s">
        <v>45</v>
      </c>
      <c r="C4979" t="s">
        <v>62</v>
      </c>
      <c r="D4979" s="24">
        <v>44896</v>
      </c>
      <c r="E4979">
        <v>140.5</v>
      </c>
    </row>
    <row r="4980" spans="1:5" x14ac:dyDescent="0.35">
      <c r="A4980" s="6">
        <v>44733</v>
      </c>
      <c r="B4980" t="s">
        <v>45</v>
      </c>
      <c r="C4980" t="s">
        <v>62</v>
      </c>
      <c r="D4980" s="24">
        <v>44986</v>
      </c>
      <c r="E4980">
        <v>136.5</v>
      </c>
    </row>
    <row r="4981" spans="1:5" x14ac:dyDescent="0.35">
      <c r="A4981" s="6">
        <v>44733</v>
      </c>
      <c r="B4981" t="s">
        <v>45</v>
      </c>
      <c r="C4981" t="s">
        <v>62</v>
      </c>
      <c r="D4981" s="24">
        <v>45078</v>
      </c>
      <c r="E4981">
        <v>129</v>
      </c>
    </row>
    <row r="4982" spans="1:5" x14ac:dyDescent="0.35">
      <c r="A4982" s="6">
        <v>44733</v>
      </c>
      <c r="B4982" t="s">
        <v>45</v>
      </c>
      <c r="C4982" t="s">
        <v>62</v>
      </c>
      <c r="D4982" s="24">
        <v>45170</v>
      </c>
      <c r="E4982">
        <v>125.42</v>
      </c>
    </row>
    <row r="4983" spans="1:5" x14ac:dyDescent="0.35">
      <c r="A4983" s="6">
        <v>44733</v>
      </c>
      <c r="B4983" t="s">
        <v>45</v>
      </c>
      <c r="C4983" t="s">
        <v>62</v>
      </c>
      <c r="D4983" s="24">
        <v>45261</v>
      </c>
      <c r="E4983">
        <v>80.27</v>
      </c>
    </row>
    <row r="4984" spans="1:5" x14ac:dyDescent="0.35">
      <c r="A4984" s="6">
        <v>44734</v>
      </c>
      <c r="B4984" t="s">
        <v>45</v>
      </c>
      <c r="C4984" t="s">
        <v>62</v>
      </c>
      <c r="D4984" s="24">
        <v>44713</v>
      </c>
      <c r="E4984">
        <v>218.25</v>
      </c>
    </row>
    <row r="4985" spans="1:5" x14ac:dyDescent="0.35">
      <c r="A4985" s="6">
        <v>44734</v>
      </c>
      <c r="B4985" t="s">
        <v>45</v>
      </c>
      <c r="C4985" t="s">
        <v>62</v>
      </c>
      <c r="D4985" s="24">
        <v>44805</v>
      </c>
      <c r="E4985">
        <v>258</v>
      </c>
    </row>
    <row r="4986" spans="1:5" x14ac:dyDescent="0.35">
      <c r="A4986" s="6">
        <v>44734</v>
      </c>
      <c r="B4986" t="s">
        <v>45</v>
      </c>
      <c r="C4986" t="s">
        <v>62</v>
      </c>
      <c r="D4986" s="24">
        <v>44896</v>
      </c>
      <c r="E4986">
        <v>138</v>
      </c>
    </row>
    <row r="4987" spans="1:5" x14ac:dyDescent="0.35">
      <c r="A4987" s="6">
        <v>44734</v>
      </c>
      <c r="B4987" t="s">
        <v>45</v>
      </c>
      <c r="C4987" t="s">
        <v>62</v>
      </c>
      <c r="D4987" s="24">
        <v>44986</v>
      </c>
      <c r="E4987">
        <v>139.5</v>
      </c>
    </row>
    <row r="4988" spans="1:5" x14ac:dyDescent="0.35">
      <c r="A4988" s="6">
        <v>44734</v>
      </c>
      <c r="B4988" t="s">
        <v>45</v>
      </c>
      <c r="C4988" t="s">
        <v>62</v>
      </c>
      <c r="D4988" s="24">
        <v>45078</v>
      </c>
      <c r="E4988">
        <v>132</v>
      </c>
    </row>
    <row r="4989" spans="1:5" x14ac:dyDescent="0.35">
      <c r="A4989" s="6">
        <v>44734</v>
      </c>
      <c r="B4989" t="s">
        <v>45</v>
      </c>
      <c r="C4989" t="s">
        <v>62</v>
      </c>
      <c r="D4989" s="24">
        <v>45170</v>
      </c>
      <c r="E4989">
        <v>127</v>
      </c>
    </row>
    <row r="4990" spans="1:5" x14ac:dyDescent="0.35">
      <c r="A4990" s="6">
        <v>44734</v>
      </c>
      <c r="B4990" t="s">
        <v>45</v>
      </c>
      <c r="C4990" t="s">
        <v>62</v>
      </c>
      <c r="D4990" s="24">
        <v>45261</v>
      </c>
      <c r="E4990">
        <v>79.819999999999993</v>
      </c>
    </row>
    <row r="4991" spans="1:5" x14ac:dyDescent="0.35">
      <c r="A4991" s="6">
        <v>44735</v>
      </c>
      <c r="B4991" t="s">
        <v>45</v>
      </c>
      <c r="C4991" t="s">
        <v>62</v>
      </c>
      <c r="D4991" s="24">
        <v>44713</v>
      </c>
      <c r="E4991">
        <v>220</v>
      </c>
    </row>
    <row r="4992" spans="1:5" x14ac:dyDescent="0.35">
      <c r="A4992" s="6">
        <v>44735</v>
      </c>
      <c r="B4992" t="s">
        <v>45</v>
      </c>
      <c r="C4992" t="s">
        <v>62</v>
      </c>
      <c r="D4992" s="24">
        <v>44805</v>
      </c>
      <c r="E4992">
        <v>260</v>
      </c>
    </row>
    <row r="4993" spans="1:5" x14ac:dyDescent="0.35">
      <c r="A4993" s="6">
        <v>44735</v>
      </c>
      <c r="B4993" t="s">
        <v>45</v>
      </c>
      <c r="C4993" t="s">
        <v>62</v>
      </c>
      <c r="D4993" s="24">
        <v>44896</v>
      </c>
      <c r="E4993">
        <v>140</v>
      </c>
    </row>
    <row r="4994" spans="1:5" x14ac:dyDescent="0.35">
      <c r="A4994" s="6">
        <v>44735</v>
      </c>
      <c r="B4994" t="s">
        <v>45</v>
      </c>
      <c r="C4994" t="s">
        <v>62</v>
      </c>
      <c r="D4994" s="24">
        <v>44986</v>
      </c>
      <c r="E4994">
        <v>142</v>
      </c>
    </row>
    <row r="4995" spans="1:5" x14ac:dyDescent="0.35">
      <c r="A4995" s="6">
        <v>44735</v>
      </c>
      <c r="B4995" t="s">
        <v>45</v>
      </c>
      <c r="C4995" t="s">
        <v>62</v>
      </c>
      <c r="D4995" s="24">
        <v>45078</v>
      </c>
      <c r="E4995">
        <v>132.5</v>
      </c>
    </row>
    <row r="4996" spans="1:5" x14ac:dyDescent="0.35">
      <c r="A4996" s="6">
        <v>44735</v>
      </c>
      <c r="B4996" t="s">
        <v>45</v>
      </c>
      <c r="C4996" t="s">
        <v>62</v>
      </c>
      <c r="D4996" s="24">
        <v>45170</v>
      </c>
      <c r="E4996">
        <v>127.5</v>
      </c>
    </row>
    <row r="4997" spans="1:5" x14ac:dyDescent="0.35">
      <c r="A4997" s="6">
        <v>44735</v>
      </c>
      <c r="B4997" t="s">
        <v>45</v>
      </c>
      <c r="C4997" t="s">
        <v>62</v>
      </c>
      <c r="D4997" s="24">
        <v>45261</v>
      </c>
      <c r="E4997">
        <v>80.5</v>
      </c>
    </row>
    <row r="4998" spans="1:5" x14ac:dyDescent="0.35">
      <c r="A4998" s="6">
        <v>44736</v>
      </c>
      <c r="B4998" t="s">
        <v>45</v>
      </c>
      <c r="C4998" t="s">
        <v>62</v>
      </c>
      <c r="D4998" s="24">
        <v>44713</v>
      </c>
      <c r="E4998">
        <v>220</v>
      </c>
    </row>
    <row r="4999" spans="1:5" x14ac:dyDescent="0.35">
      <c r="A4999" s="6">
        <v>44736</v>
      </c>
      <c r="B4999" t="s">
        <v>45</v>
      </c>
      <c r="C4999" t="s">
        <v>62</v>
      </c>
      <c r="D4999" s="24">
        <v>44805</v>
      </c>
      <c r="E4999">
        <v>259</v>
      </c>
    </row>
    <row r="5000" spans="1:5" x14ac:dyDescent="0.35">
      <c r="A5000" s="6">
        <v>44736</v>
      </c>
      <c r="B5000" t="s">
        <v>45</v>
      </c>
      <c r="C5000" t="s">
        <v>62</v>
      </c>
      <c r="D5000" s="24">
        <v>44896</v>
      </c>
      <c r="E5000">
        <v>138.08000000000001</v>
      </c>
    </row>
    <row r="5001" spans="1:5" x14ac:dyDescent="0.35">
      <c r="A5001" s="6">
        <v>44736</v>
      </c>
      <c r="B5001" t="s">
        <v>45</v>
      </c>
      <c r="C5001" t="s">
        <v>62</v>
      </c>
      <c r="D5001" s="24">
        <v>44986</v>
      </c>
      <c r="E5001">
        <v>142</v>
      </c>
    </row>
    <row r="5002" spans="1:5" x14ac:dyDescent="0.35">
      <c r="A5002" s="6">
        <v>44736</v>
      </c>
      <c r="B5002" t="s">
        <v>45</v>
      </c>
      <c r="C5002" t="s">
        <v>62</v>
      </c>
      <c r="D5002" s="24">
        <v>45078</v>
      </c>
      <c r="E5002">
        <v>131</v>
      </c>
    </row>
    <row r="5003" spans="1:5" x14ac:dyDescent="0.35">
      <c r="A5003" s="6">
        <v>44736</v>
      </c>
      <c r="B5003" t="s">
        <v>45</v>
      </c>
      <c r="C5003" t="s">
        <v>62</v>
      </c>
      <c r="D5003" s="24">
        <v>45170</v>
      </c>
      <c r="E5003">
        <v>126.75</v>
      </c>
    </row>
    <row r="5004" spans="1:5" x14ac:dyDescent="0.35">
      <c r="A5004" s="6">
        <v>44736</v>
      </c>
      <c r="B5004" t="s">
        <v>45</v>
      </c>
      <c r="C5004" t="s">
        <v>62</v>
      </c>
      <c r="D5004" s="24">
        <v>45261</v>
      </c>
      <c r="E5004">
        <v>80</v>
      </c>
    </row>
    <row r="5005" spans="1:5" x14ac:dyDescent="0.35">
      <c r="A5005" s="6">
        <v>44739</v>
      </c>
      <c r="B5005" t="s">
        <v>45</v>
      </c>
      <c r="C5005" t="s">
        <v>62</v>
      </c>
      <c r="D5005" s="24">
        <v>44713</v>
      </c>
      <c r="E5005">
        <v>221</v>
      </c>
    </row>
    <row r="5006" spans="1:5" x14ac:dyDescent="0.35">
      <c r="A5006" s="6">
        <v>44739</v>
      </c>
      <c r="B5006" t="s">
        <v>45</v>
      </c>
      <c r="C5006" t="s">
        <v>62</v>
      </c>
      <c r="D5006" s="24">
        <v>44805</v>
      </c>
      <c r="E5006">
        <v>259</v>
      </c>
    </row>
    <row r="5007" spans="1:5" x14ac:dyDescent="0.35">
      <c r="A5007" s="6">
        <v>44739</v>
      </c>
      <c r="B5007" t="s">
        <v>45</v>
      </c>
      <c r="C5007" t="s">
        <v>62</v>
      </c>
      <c r="D5007" s="24">
        <v>44896</v>
      </c>
      <c r="E5007">
        <v>138</v>
      </c>
    </row>
    <row r="5008" spans="1:5" x14ac:dyDescent="0.35">
      <c r="A5008" s="6">
        <v>44739</v>
      </c>
      <c r="B5008" t="s">
        <v>45</v>
      </c>
      <c r="C5008" t="s">
        <v>62</v>
      </c>
      <c r="D5008" s="24">
        <v>44986</v>
      </c>
      <c r="E5008">
        <v>142</v>
      </c>
    </row>
    <row r="5009" spans="1:5" x14ac:dyDescent="0.35">
      <c r="A5009" s="6">
        <v>44739</v>
      </c>
      <c r="B5009" t="s">
        <v>45</v>
      </c>
      <c r="C5009" t="s">
        <v>62</v>
      </c>
      <c r="D5009" s="24">
        <v>45078</v>
      </c>
      <c r="E5009">
        <v>131</v>
      </c>
    </row>
    <row r="5010" spans="1:5" x14ac:dyDescent="0.35">
      <c r="A5010" s="6">
        <v>44739</v>
      </c>
      <c r="B5010" t="s">
        <v>45</v>
      </c>
      <c r="C5010" t="s">
        <v>62</v>
      </c>
      <c r="D5010" s="24">
        <v>45170</v>
      </c>
      <c r="E5010">
        <v>124.5</v>
      </c>
    </row>
    <row r="5011" spans="1:5" x14ac:dyDescent="0.35">
      <c r="A5011" s="6">
        <v>44739</v>
      </c>
      <c r="B5011" t="s">
        <v>45</v>
      </c>
      <c r="C5011" t="s">
        <v>62</v>
      </c>
      <c r="D5011" s="24">
        <v>45261</v>
      </c>
      <c r="E5011">
        <v>79.5</v>
      </c>
    </row>
    <row r="5012" spans="1:5" x14ac:dyDescent="0.35">
      <c r="A5012" s="6">
        <v>44740</v>
      </c>
      <c r="B5012" t="s">
        <v>45</v>
      </c>
      <c r="C5012" t="s">
        <v>62</v>
      </c>
      <c r="D5012" s="24">
        <v>44713</v>
      </c>
      <c r="E5012">
        <v>223.25</v>
      </c>
    </row>
    <row r="5013" spans="1:5" x14ac:dyDescent="0.35">
      <c r="A5013" s="6">
        <v>44740</v>
      </c>
      <c r="B5013" t="s">
        <v>45</v>
      </c>
      <c r="C5013" t="s">
        <v>62</v>
      </c>
      <c r="D5013" s="24">
        <v>44805</v>
      </c>
      <c r="E5013">
        <v>257</v>
      </c>
    </row>
    <row r="5014" spans="1:5" x14ac:dyDescent="0.35">
      <c r="A5014" s="6">
        <v>44740</v>
      </c>
      <c r="B5014" t="s">
        <v>45</v>
      </c>
      <c r="C5014" t="s">
        <v>62</v>
      </c>
      <c r="D5014" s="24">
        <v>44896</v>
      </c>
      <c r="E5014">
        <v>132</v>
      </c>
    </row>
    <row r="5015" spans="1:5" x14ac:dyDescent="0.35">
      <c r="A5015" s="6">
        <v>44740</v>
      </c>
      <c r="B5015" t="s">
        <v>45</v>
      </c>
      <c r="C5015" t="s">
        <v>62</v>
      </c>
      <c r="D5015" s="24">
        <v>44986</v>
      </c>
      <c r="E5015">
        <v>137.5</v>
      </c>
    </row>
    <row r="5016" spans="1:5" x14ac:dyDescent="0.35">
      <c r="A5016" s="6">
        <v>44740</v>
      </c>
      <c r="B5016" t="s">
        <v>45</v>
      </c>
      <c r="C5016" t="s">
        <v>62</v>
      </c>
      <c r="D5016" s="24">
        <v>45078</v>
      </c>
      <c r="E5016">
        <v>128</v>
      </c>
    </row>
    <row r="5017" spans="1:5" x14ac:dyDescent="0.35">
      <c r="A5017" s="6">
        <v>44740</v>
      </c>
      <c r="B5017" t="s">
        <v>45</v>
      </c>
      <c r="C5017" t="s">
        <v>62</v>
      </c>
      <c r="D5017" s="24">
        <v>45170</v>
      </c>
      <c r="E5017">
        <v>126.75</v>
      </c>
    </row>
    <row r="5018" spans="1:5" x14ac:dyDescent="0.35">
      <c r="A5018" s="6">
        <v>44740</v>
      </c>
      <c r="B5018" t="s">
        <v>45</v>
      </c>
      <c r="C5018" t="s">
        <v>62</v>
      </c>
      <c r="D5018" s="24">
        <v>45261</v>
      </c>
      <c r="E5018">
        <v>78</v>
      </c>
    </row>
    <row r="5019" spans="1:5" x14ac:dyDescent="0.35">
      <c r="A5019" s="6">
        <v>44741</v>
      </c>
      <c r="B5019" t="s">
        <v>45</v>
      </c>
      <c r="C5019" t="s">
        <v>62</v>
      </c>
      <c r="D5019" s="24">
        <v>44713</v>
      </c>
      <c r="E5019">
        <v>224</v>
      </c>
    </row>
    <row r="5020" spans="1:5" x14ac:dyDescent="0.35">
      <c r="A5020" s="6">
        <v>44741</v>
      </c>
      <c r="B5020" t="s">
        <v>45</v>
      </c>
      <c r="C5020" t="s">
        <v>62</v>
      </c>
      <c r="D5020" s="24">
        <v>44805</v>
      </c>
      <c r="E5020">
        <v>268.95999999999998</v>
      </c>
    </row>
    <row r="5021" spans="1:5" x14ac:dyDescent="0.35">
      <c r="A5021" s="6">
        <v>44741</v>
      </c>
      <c r="B5021" t="s">
        <v>45</v>
      </c>
      <c r="C5021" t="s">
        <v>62</v>
      </c>
      <c r="D5021" s="24">
        <v>44896</v>
      </c>
      <c r="E5021">
        <v>138</v>
      </c>
    </row>
    <row r="5022" spans="1:5" x14ac:dyDescent="0.35">
      <c r="A5022" s="6">
        <v>44741</v>
      </c>
      <c r="B5022" t="s">
        <v>45</v>
      </c>
      <c r="C5022" t="s">
        <v>62</v>
      </c>
      <c r="D5022" s="24">
        <v>44986</v>
      </c>
      <c r="E5022">
        <v>141.25</v>
      </c>
    </row>
    <row r="5023" spans="1:5" x14ac:dyDescent="0.35">
      <c r="A5023" s="6">
        <v>44741</v>
      </c>
      <c r="B5023" t="s">
        <v>45</v>
      </c>
      <c r="C5023" t="s">
        <v>62</v>
      </c>
      <c r="D5023" s="24">
        <v>45078</v>
      </c>
      <c r="E5023">
        <v>130.22999999999999</v>
      </c>
    </row>
    <row r="5024" spans="1:5" x14ac:dyDescent="0.35">
      <c r="A5024" s="6">
        <v>44741</v>
      </c>
      <c r="B5024" t="s">
        <v>45</v>
      </c>
      <c r="C5024" t="s">
        <v>62</v>
      </c>
      <c r="D5024" s="24">
        <v>45170</v>
      </c>
      <c r="E5024">
        <v>126.98</v>
      </c>
    </row>
    <row r="5025" spans="1:5" x14ac:dyDescent="0.35">
      <c r="A5025" s="6">
        <v>44741</v>
      </c>
      <c r="B5025" t="s">
        <v>45</v>
      </c>
      <c r="C5025" t="s">
        <v>62</v>
      </c>
      <c r="D5025" s="24">
        <v>45261</v>
      </c>
      <c r="E5025">
        <v>78.14</v>
      </c>
    </row>
    <row r="5026" spans="1:5" x14ac:dyDescent="0.35">
      <c r="A5026" s="6">
        <v>44742</v>
      </c>
      <c r="B5026" t="s">
        <v>45</v>
      </c>
      <c r="C5026" t="s">
        <v>62</v>
      </c>
      <c r="D5026" s="24">
        <v>44805</v>
      </c>
      <c r="E5026">
        <v>284</v>
      </c>
    </row>
    <row r="5027" spans="1:5" x14ac:dyDescent="0.35">
      <c r="A5027" s="6">
        <v>44742</v>
      </c>
      <c r="B5027" t="s">
        <v>45</v>
      </c>
      <c r="C5027" t="s">
        <v>62</v>
      </c>
      <c r="D5027" s="24">
        <v>44896</v>
      </c>
      <c r="E5027">
        <v>141</v>
      </c>
    </row>
    <row r="5028" spans="1:5" x14ac:dyDescent="0.35">
      <c r="A5028" s="6">
        <v>44742</v>
      </c>
      <c r="B5028" t="s">
        <v>45</v>
      </c>
      <c r="C5028" t="s">
        <v>62</v>
      </c>
      <c r="D5028" s="24">
        <v>44986</v>
      </c>
      <c r="E5028">
        <v>145</v>
      </c>
    </row>
    <row r="5029" spans="1:5" x14ac:dyDescent="0.35">
      <c r="A5029" s="6">
        <v>44742</v>
      </c>
      <c r="B5029" t="s">
        <v>45</v>
      </c>
      <c r="C5029" t="s">
        <v>62</v>
      </c>
      <c r="D5029" s="24">
        <v>45078</v>
      </c>
      <c r="E5029">
        <v>135.5</v>
      </c>
    </row>
    <row r="5030" spans="1:5" x14ac:dyDescent="0.35">
      <c r="A5030" s="6">
        <v>44742</v>
      </c>
      <c r="B5030" t="s">
        <v>45</v>
      </c>
      <c r="C5030" t="s">
        <v>62</v>
      </c>
      <c r="D5030" s="24">
        <v>45170</v>
      </c>
      <c r="E5030">
        <v>131.78</v>
      </c>
    </row>
    <row r="5031" spans="1:5" x14ac:dyDescent="0.35">
      <c r="A5031" s="6">
        <v>44742</v>
      </c>
      <c r="B5031" t="s">
        <v>45</v>
      </c>
      <c r="C5031" t="s">
        <v>62</v>
      </c>
      <c r="D5031" s="24">
        <v>45261</v>
      </c>
      <c r="E5031">
        <v>79</v>
      </c>
    </row>
    <row r="5032" spans="1:5" x14ac:dyDescent="0.35">
      <c r="A5032" s="6">
        <v>44743</v>
      </c>
      <c r="B5032" t="s">
        <v>45</v>
      </c>
      <c r="C5032" t="s">
        <v>62</v>
      </c>
      <c r="D5032" s="24">
        <v>44805</v>
      </c>
      <c r="E5032">
        <v>290</v>
      </c>
    </row>
    <row r="5033" spans="1:5" x14ac:dyDescent="0.35">
      <c r="A5033" s="6">
        <v>44743</v>
      </c>
      <c r="B5033" t="s">
        <v>45</v>
      </c>
      <c r="C5033" t="s">
        <v>62</v>
      </c>
      <c r="D5033" s="24">
        <v>44896</v>
      </c>
      <c r="E5033">
        <v>147.75</v>
      </c>
    </row>
    <row r="5034" spans="1:5" x14ac:dyDescent="0.35">
      <c r="A5034" s="6">
        <v>44743</v>
      </c>
      <c r="B5034" t="s">
        <v>45</v>
      </c>
      <c r="C5034" t="s">
        <v>62</v>
      </c>
      <c r="D5034" s="24">
        <v>44986</v>
      </c>
      <c r="E5034">
        <v>149.05000000000001</v>
      </c>
    </row>
    <row r="5035" spans="1:5" x14ac:dyDescent="0.35">
      <c r="A5035" s="6">
        <v>44743</v>
      </c>
      <c r="B5035" t="s">
        <v>45</v>
      </c>
      <c r="C5035" t="s">
        <v>62</v>
      </c>
      <c r="D5035" s="24">
        <v>45078</v>
      </c>
      <c r="E5035">
        <v>143.56</v>
      </c>
    </row>
    <row r="5036" spans="1:5" x14ac:dyDescent="0.35">
      <c r="A5036" s="6">
        <v>44743</v>
      </c>
      <c r="B5036" t="s">
        <v>45</v>
      </c>
      <c r="C5036" t="s">
        <v>62</v>
      </c>
      <c r="D5036" s="24">
        <v>45170</v>
      </c>
      <c r="E5036">
        <v>136</v>
      </c>
    </row>
    <row r="5037" spans="1:5" x14ac:dyDescent="0.35">
      <c r="A5037" s="6">
        <v>44743</v>
      </c>
      <c r="B5037" t="s">
        <v>45</v>
      </c>
      <c r="C5037" t="s">
        <v>62</v>
      </c>
      <c r="D5037" s="24">
        <v>45261</v>
      </c>
      <c r="E5037">
        <v>80.05</v>
      </c>
    </row>
    <row r="5038" spans="1:5" x14ac:dyDescent="0.35">
      <c r="A5038" s="6">
        <v>44746</v>
      </c>
      <c r="B5038" t="s">
        <v>45</v>
      </c>
      <c r="C5038" t="s">
        <v>62</v>
      </c>
      <c r="D5038" s="24">
        <v>44805</v>
      </c>
      <c r="E5038">
        <v>290</v>
      </c>
    </row>
    <row r="5039" spans="1:5" x14ac:dyDescent="0.35">
      <c r="A5039" s="6">
        <v>44746</v>
      </c>
      <c r="B5039" t="s">
        <v>45</v>
      </c>
      <c r="C5039" t="s">
        <v>62</v>
      </c>
      <c r="D5039" s="24">
        <v>44896</v>
      </c>
      <c r="E5039">
        <v>153</v>
      </c>
    </row>
    <row r="5040" spans="1:5" x14ac:dyDescent="0.35">
      <c r="A5040" s="6">
        <v>44746</v>
      </c>
      <c r="B5040" t="s">
        <v>45</v>
      </c>
      <c r="C5040" t="s">
        <v>62</v>
      </c>
      <c r="D5040" s="24">
        <v>44986</v>
      </c>
      <c r="E5040">
        <v>153.75</v>
      </c>
    </row>
    <row r="5041" spans="1:5" x14ac:dyDescent="0.35">
      <c r="A5041" s="6">
        <v>44746</v>
      </c>
      <c r="B5041" t="s">
        <v>45</v>
      </c>
      <c r="C5041" t="s">
        <v>62</v>
      </c>
      <c r="D5041" s="24">
        <v>45078</v>
      </c>
      <c r="E5041">
        <v>149.21</v>
      </c>
    </row>
    <row r="5042" spans="1:5" x14ac:dyDescent="0.35">
      <c r="A5042" s="6">
        <v>44746</v>
      </c>
      <c r="B5042" t="s">
        <v>45</v>
      </c>
      <c r="C5042" t="s">
        <v>62</v>
      </c>
      <c r="D5042" s="24">
        <v>45170</v>
      </c>
      <c r="E5042">
        <v>141.35</v>
      </c>
    </row>
    <row r="5043" spans="1:5" x14ac:dyDescent="0.35">
      <c r="A5043" s="6">
        <v>44746</v>
      </c>
      <c r="B5043" t="s">
        <v>45</v>
      </c>
      <c r="C5043" t="s">
        <v>62</v>
      </c>
      <c r="D5043" s="24">
        <v>45261</v>
      </c>
      <c r="E5043">
        <v>83</v>
      </c>
    </row>
    <row r="5044" spans="1:5" x14ac:dyDescent="0.35">
      <c r="A5044" s="6">
        <v>44747</v>
      </c>
      <c r="B5044" t="s">
        <v>45</v>
      </c>
      <c r="C5044" t="s">
        <v>62</v>
      </c>
      <c r="D5044" s="24">
        <v>44805</v>
      </c>
      <c r="E5044">
        <v>270</v>
      </c>
    </row>
    <row r="5045" spans="1:5" x14ac:dyDescent="0.35">
      <c r="A5045" s="6">
        <v>44747</v>
      </c>
      <c r="B5045" t="s">
        <v>45</v>
      </c>
      <c r="C5045" t="s">
        <v>62</v>
      </c>
      <c r="D5045" s="24">
        <v>44896</v>
      </c>
      <c r="E5045">
        <v>153</v>
      </c>
    </row>
    <row r="5046" spans="1:5" x14ac:dyDescent="0.35">
      <c r="A5046" s="6">
        <v>44747</v>
      </c>
      <c r="B5046" t="s">
        <v>45</v>
      </c>
      <c r="C5046" t="s">
        <v>62</v>
      </c>
      <c r="D5046" s="24">
        <v>44986</v>
      </c>
      <c r="E5046">
        <v>153</v>
      </c>
    </row>
    <row r="5047" spans="1:5" x14ac:dyDescent="0.35">
      <c r="A5047" s="6">
        <v>44747</v>
      </c>
      <c r="B5047" t="s">
        <v>45</v>
      </c>
      <c r="C5047" t="s">
        <v>62</v>
      </c>
      <c r="D5047" s="24">
        <v>45078</v>
      </c>
      <c r="E5047">
        <v>151.85</v>
      </c>
    </row>
    <row r="5048" spans="1:5" x14ac:dyDescent="0.35">
      <c r="A5048" s="6">
        <v>44747</v>
      </c>
      <c r="B5048" t="s">
        <v>45</v>
      </c>
      <c r="C5048" t="s">
        <v>62</v>
      </c>
      <c r="D5048" s="24">
        <v>45170</v>
      </c>
      <c r="E5048">
        <v>143.85</v>
      </c>
    </row>
    <row r="5049" spans="1:5" x14ac:dyDescent="0.35">
      <c r="A5049" s="6">
        <v>44747</v>
      </c>
      <c r="B5049" t="s">
        <v>45</v>
      </c>
      <c r="C5049" t="s">
        <v>62</v>
      </c>
      <c r="D5049" s="24">
        <v>45261</v>
      </c>
      <c r="E5049">
        <v>84</v>
      </c>
    </row>
    <row r="5050" spans="1:5" x14ac:dyDescent="0.35">
      <c r="A5050" s="6">
        <v>44748</v>
      </c>
      <c r="B5050" t="s">
        <v>45</v>
      </c>
      <c r="C5050" t="s">
        <v>62</v>
      </c>
      <c r="D5050" s="24">
        <v>44805</v>
      </c>
      <c r="E5050">
        <v>268.75</v>
      </c>
    </row>
    <row r="5051" spans="1:5" x14ac:dyDescent="0.35">
      <c r="A5051" s="6">
        <v>44748</v>
      </c>
      <c r="B5051" t="s">
        <v>45</v>
      </c>
      <c r="C5051" t="s">
        <v>62</v>
      </c>
      <c r="D5051" s="24">
        <v>44896</v>
      </c>
      <c r="E5051">
        <v>146</v>
      </c>
    </row>
    <row r="5052" spans="1:5" x14ac:dyDescent="0.35">
      <c r="A5052" s="6">
        <v>44748</v>
      </c>
      <c r="B5052" t="s">
        <v>45</v>
      </c>
      <c r="C5052" t="s">
        <v>62</v>
      </c>
      <c r="D5052" s="24">
        <v>44986</v>
      </c>
      <c r="E5052">
        <v>147.6</v>
      </c>
    </row>
    <row r="5053" spans="1:5" x14ac:dyDescent="0.35">
      <c r="A5053" s="6">
        <v>44748</v>
      </c>
      <c r="B5053" t="s">
        <v>45</v>
      </c>
      <c r="C5053" t="s">
        <v>62</v>
      </c>
      <c r="D5053" s="24">
        <v>45078</v>
      </c>
      <c r="E5053">
        <v>149.59</v>
      </c>
    </row>
    <row r="5054" spans="1:5" x14ac:dyDescent="0.35">
      <c r="A5054" s="6">
        <v>44748</v>
      </c>
      <c r="B5054" t="s">
        <v>45</v>
      </c>
      <c r="C5054" t="s">
        <v>62</v>
      </c>
      <c r="D5054" s="24">
        <v>45170</v>
      </c>
      <c r="E5054">
        <v>142.61000000000001</v>
      </c>
    </row>
    <row r="5055" spans="1:5" x14ac:dyDescent="0.35">
      <c r="A5055" s="6">
        <v>44748</v>
      </c>
      <c r="B5055" t="s">
        <v>45</v>
      </c>
      <c r="C5055" t="s">
        <v>62</v>
      </c>
      <c r="D5055" s="24">
        <v>45261</v>
      </c>
      <c r="E5055">
        <v>82.77</v>
      </c>
    </row>
    <row r="5056" spans="1:5" x14ac:dyDescent="0.35">
      <c r="A5056" s="6">
        <v>44749</v>
      </c>
      <c r="B5056" t="s">
        <v>45</v>
      </c>
      <c r="C5056" t="s">
        <v>62</v>
      </c>
      <c r="D5056" s="24">
        <v>44805</v>
      </c>
      <c r="E5056">
        <v>268.75</v>
      </c>
    </row>
    <row r="5057" spans="1:5" x14ac:dyDescent="0.35">
      <c r="A5057" s="6">
        <v>44749</v>
      </c>
      <c r="B5057" t="s">
        <v>45</v>
      </c>
      <c r="C5057" t="s">
        <v>62</v>
      </c>
      <c r="D5057" s="24">
        <v>44896</v>
      </c>
      <c r="E5057">
        <v>140.25</v>
      </c>
    </row>
    <row r="5058" spans="1:5" x14ac:dyDescent="0.35">
      <c r="A5058" s="6">
        <v>44749</v>
      </c>
      <c r="B5058" t="s">
        <v>45</v>
      </c>
      <c r="C5058" t="s">
        <v>62</v>
      </c>
      <c r="D5058" s="24">
        <v>44986</v>
      </c>
      <c r="E5058">
        <v>143.5</v>
      </c>
    </row>
    <row r="5059" spans="1:5" x14ac:dyDescent="0.35">
      <c r="A5059" s="6">
        <v>44749</v>
      </c>
      <c r="B5059" t="s">
        <v>45</v>
      </c>
      <c r="C5059" t="s">
        <v>62</v>
      </c>
      <c r="D5059" s="24">
        <v>45078</v>
      </c>
      <c r="E5059">
        <v>147.75</v>
      </c>
    </row>
    <row r="5060" spans="1:5" x14ac:dyDescent="0.35">
      <c r="A5060" s="6">
        <v>44749</v>
      </c>
      <c r="B5060" t="s">
        <v>45</v>
      </c>
      <c r="C5060" t="s">
        <v>62</v>
      </c>
      <c r="D5060" s="24">
        <v>45170</v>
      </c>
      <c r="E5060">
        <v>141.5</v>
      </c>
    </row>
    <row r="5061" spans="1:5" x14ac:dyDescent="0.35">
      <c r="A5061" s="6">
        <v>44749</v>
      </c>
      <c r="B5061" t="s">
        <v>45</v>
      </c>
      <c r="C5061" t="s">
        <v>62</v>
      </c>
      <c r="D5061" s="24">
        <v>45261</v>
      </c>
      <c r="E5061">
        <v>82</v>
      </c>
    </row>
    <row r="5062" spans="1:5" x14ac:dyDescent="0.35">
      <c r="A5062" s="6">
        <v>44750</v>
      </c>
      <c r="B5062" t="s">
        <v>45</v>
      </c>
      <c r="C5062" t="s">
        <v>62</v>
      </c>
      <c r="D5062" s="24">
        <v>44805</v>
      </c>
      <c r="E5062">
        <v>273.95</v>
      </c>
    </row>
    <row r="5063" spans="1:5" x14ac:dyDescent="0.35">
      <c r="A5063" s="6">
        <v>44750</v>
      </c>
      <c r="B5063" t="s">
        <v>45</v>
      </c>
      <c r="C5063" t="s">
        <v>62</v>
      </c>
      <c r="D5063" s="24">
        <v>44896</v>
      </c>
      <c r="E5063">
        <v>144</v>
      </c>
    </row>
    <row r="5064" spans="1:5" x14ac:dyDescent="0.35">
      <c r="A5064" s="6">
        <v>44750</v>
      </c>
      <c r="B5064" t="s">
        <v>45</v>
      </c>
      <c r="C5064" t="s">
        <v>62</v>
      </c>
      <c r="D5064" s="24">
        <v>44986</v>
      </c>
      <c r="E5064">
        <v>145.75</v>
      </c>
    </row>
    <row r="5065" spans="1:5" x14ac:dyDescent="0.35">
      <c r="A5065" s="6">
        <v>44750</v>
      </c>
      <c r="B5065" t="s">
        <v>45</v>
      </c>
      <c r="C5065" t="s">
        <v>62</v>
      </c>
      <c r="D5065" s="24">
        <v>45078</v>
      </c>
      <c r="E5065">
        <v>149.69999999999999</v>
      </c>
    </row>
    <row r="5066" spans="1:5" x14ac:dyDescent="0.35">
      <c r="A5066" s="6">
        <v>44750</v>
      </c>
      <c r="B5066" t="s">
        <v>45</v>
      </c>
      <c r="C5066" t="s">
        <v>62</v>
      </c>
      <c r="D5066" s="24">
        <v>45170</v>
      </c>
      <c r="E5066">
        <v>143</v>
      </c>
    </row>
    <row r="5067" spans="1:5" x14ac:dyDescent="0.35">
      <c r="A5067" s="6">
        <v>44750</v>
      </c>
      <c r="B5067" t="s">
        <v>45</v>
      </c>
      <c r="C5067" t="s">
        <v>62</v>
      </c>
      <c r="D5067" s="24">
        <v>45261</v>
      </c>
      <c r="E5067">
        <v>83</v>
      </c>
    </row>
    <row r="5068" spans="1:5" x14ac:dyDescent="0.35">
      <c r="A5068" s="6">
        <v>44753</v>
      </c>
      <c r="B5068" t="s">
        <v>45</v>
      </c>
      <c r="C5068" t="s">
        <v>62</v>
      </c>
      <c r="D5068" s="24">
        <v>44805</v>
      </c>
      <c r="E5068">
        <v>275</v>
      </c>
    </row>
    <row r="5069" spans="1:5" x14ac:dyDescent="0.35">
      <c r="A5069" s="6">
        <v>44753</v>
      </c>
      <c r="B5069" t="s">
        <v>45</v>
      </c>
      <c r="C5069" t="s">
        <v>62</v>
      </c>
      <c r="D5069" s="24">
        <v>44896</v>
      </c>
      <c r="E5069">
        <v>146</v>
      </c>
    </row>
    <row r="5070" spans="1:5" x14ac:dyDescent="0.35">
      <c r="A5070" s="6">
        <v>44753</v>
      </c>
      <c r="B5070" t="s">
        <v>45</v>
      </c>
      <c r="C5070" t="s">
        <v>62</v>
      </c>
      <c r="D5070" s="24">
        <v>44986</v>
      </c>
      <c r="E5070">
        <v>146.25</v>
      </c>
    </row>
    <row r="5071" spans="1:5" x14ac:dyDescent="0.35">
      <c r="A5071" s="6">
        <v>44753</v>
      </c>
      <c r="B5071" t="s">
        <v>45</v>
      </c>
      <c r="C5071" t="s">
        <v>62</v>
      </c>
      <c r="D5071" s="24">
        <v>45078</v>
      </c>
      <c r="E5071">
        <v>149.69999999999999</v>
      </c>
    </row>
    <row r="5072" spans="1:5" x14ac:dyDescent="0.35">
      <c r="A5072" s="6">
        <v>44753</v>
      </c>
      <c r="B5072" t="s">
        <v>45</v>
      </c>
      <c r="C5072" t="s">
        <v>62</v>
      </c>
      <c r="D5072" s="24">
        <v>45170</v>
      </c>
      <c r="E5072">
        <v>143</v>
      </c>
    </row>
    <row r="5073" spans="1:5" x14ac:dyDescent="0.35">
      <c r="A5073" s="6">
        <v>44753</v>
      </c>
      <c r="B5073" t="s">
        <v>45</v>
      </c>
      <c r="C5073" t="s">
        <v>62</v>
      </c>
      <c r="D5073" s="24">
        <v>45261</v>
      </c>
      <c r="E5073">
        <v>83</v>
      </c>
    </row>
    <row r="5074" spans="1:5" x14ac:dyDescent="0.35">
      <c r="A5074" s="6">
        <v>44754</v>
      </c>
      <c r="B5074" t="s">
        <v>45</v>
      </c>
      <c r="C5074" t="s">
        <v>62</v>
      </c>
      <c r="D5074" s="24">
        <v>44805</v>
      </c>
      <c r="E5074">
        <v>280</v>
      </c>
    </row>
    <row r="5075" spans="1:5" x14ac:dyDescent="0.35">
      <c r="A5075" s="6">
        <v>44754</v>
      </c>
      <c r="B5075" t="s">
        <v>45</v>
      </c>
      <c r="C5075" t="s">
        <v>62</v>
      </c>
      <c r="D5075" s="24">
        <v>44896</v>
      </c>
      <c r="E5075">
        <v>149</v>
      </c>
    </row>
    <row r="5076" spans="1:5" x14ac:dyDescent="0.35">
      <c r="A5076" s="6">
        <v>44754</v>
      </c>
      <c r="B5076" t="s">
        <v>45</v>
      </c>
      <c r="C5076" t="s">
        <v>62</v>
      </c>
      <c r="D5076" s="24">
        <v>44986</v>
      </c>
      <c r="E5076">
        <v>148.5</v>
      </c>
    </row>
    <row r="5077" spans="1:5" x14ac:dyDescent="0.35">
      <c r="A5077" s="6">
        <v>44754</v>
      </c>
      <c r="B5077" t="s">
        <v>45</v>
      </c>
      <c r="C5077" t="s">
        <v>62</v>
      </c>
      <c r="D5077" s="24">
        <v>45078</v>
      </c>
      <c r="E5077">
        <v>154</v>
      </c>
    </row>
    <row r="5078" spans="1:5" x14ac:dyDescent="0.35">
      <c r="A5078" s="6">
        <v>44754</v>
      </c>
      <c r="B5078" t="s">
        <v>45</v>
      </c>
      <c r="C5078" t="s">
        <v>62</v>
      </c>
      <c r="D5078" s="24">
        <v>45170</v>
      </c>
      <c r="E5078">
        <v>147.71</v>
      </c>
    </row>
    <row r="5079" spans="1:5" x14ac:dyDescent="0.35">
      <c r="A5079" s="6">
        <v>44754</v>
      </c>
      <c r="B5079" t="s">
        <v>45</v>
      </c>
      <c r="C5079" t="s">
        <v>62</v>
      </c>
      <c r="D5079" s="24">
        <v>45261</v>
      </c>
      <c r="E5079">
        <v>85.2</v>
      </c>
    </row>
    <row r="5080" spans="1:5" x14ac:dyDescent="0.35">
      <c r="A5080" s="6">
        <v>44755</v>
      </c>
      <c r="B5080" t="s">
        <v>45</v>
      </c>
      <c r="C5080" t="s">
        <v>62</v>
      </c>
      <c r="D5080" s="24">
        <v>44805</v>
      </c>
      <c r="E5080">
        <v>279</v>
      </c>
    </row>
    <row r="5081" spans="1:5" x14ac:dyDescent="0.35">
      <c r="A5081" s="6">
        <v>44755</v>
      </c>
      <c r="B5081" t="s">
        <v>45</v>
      </c>
      <c r="C5081" t="s">
        <v>62</v>
      </c>
      <c r="D5081" s="24">
        <v>44896</v>
      </c>
      <c r="E5081">
        <v>148</v>
      </c>
    </row>
    <row r="5082" spans="1:5" x14ac:dyDescent="0.35">
      <c r="A5082" s="6">
        <v>44755</v>
      </c>
      <c r="B5082" t="s">
        <v>45</v>
      </c>
      <c r="C5082" t="s">
        <v>62</v>
      </c>
      <c r="D5082" s="24">
        <v>44986</v>
      </c>
      <c r="E5082">
        <v>148.5</v>
      </c>
    </row>
    <row r="5083" spans="1:5" x14ac:dyDescent="0.35">
      <c r="A5083" s="6">
        <v>44755</v>
      </c>
      <c r="B5083" t="s">
        <v>45</v>
      </c>
      <c r="C5083" t="s">
        <v>62</v>
      </c>
      <c r="D5083" s="24">
        <v>45078</v>
      </c>
      <c r="E5083">
        <v>154</v>
      </c>
    </row>
    <row r="5084" spans="1:5" x14ac:dyDescent="0.35">
      <c r="A5084" s="6">
        <v>44755</v>
      </c>
      <c r="B5084" t="s">
        <v>45</v>
      </c>
      <c r="C5084" t="s">
        <v>62</v>
      </c>
      <c r="D5084" s="24">
        <v>45170</v>
      </c>
      <c r="E5084">
        <v>147.71</v>
      </c>
    </row>
    <row r="5085" spans="1:5" x14ac:dyDescent="0.35">
      <c r="A5085" s="6">
        <v>44755</v>
      </c>
      <c r="B5085" t="s">
        <v>45</v>
      </c>
      <c r="C5085" t="s">
        <v>62</v>
      </c>
      <c r="D5085" s="24">
        <v>45261</v>
      </c>
      <c r="E5085">
        <v>85.25</v>
      </c>
    </row>
    <row r="5086" spans="1:5" x14ac:dyDescent="0.35">
      <c r="A5086" s="6">
        <v>44756</v>
      </c>
      <c r="B5086" t="s">
        <v>45</v>
      </c>
      <c r="C5086" t="s">
        <v>62</v>
      </c>
      <c r="D5086" s="24">
        <v>44805</v>
      </c>
      <c r="E5086">
        <v>284.25</v>
      </c>
    </row>
    <row r="5087" spans="1:5" x14ac:dyDescent="0.35">
      <c r="A5087" s="6">
        <v>44756</v>
      </c>
      <c r="B5087" t="s">
        <v>45</v>
      </c>
      <c r="C5087" t="s">
        <v>62</v>
      </c>
      <c r="D5087" s="24">
        <v>44896</v>
      </c>
      <c r="E5087">
        <v>155</v>
      </c>
    </row>
    <row r="5088" spans="1:5" x14ac:dyDescent="0.35">
      <c r="A5088" s="6">
        <v>44756</v>
      </c>
      <c r="B5088" t="s">
        <v>45</v>
      </c>
      <c r="C5088" t="s">
        <v>62</v>
      </c>
      <c r="D5088" s="24">
        <v>44986</v>
      </c>
      <c r="E5088">
        <v>159.11000000000001</v>
      </c>
    </row>
    <row r="5089" spans="1:5" x14ac:dyDescent="0.35">
      <c r="A5089" s="6">
        <v>44756</v>
      </c>
      <c r="B5089" t="s">
        <v>45</v>
      </c>
      <c r="C5089" t="s">
        <v>62</v>
      </c>
      <c r="D5089" s="24">
        <v>45078</v>
      </c>
      <c r="E5089">
        <v>165.01</v>
      </c>
    </row>
    <row r="5090" spans="1:5" x14ac:dyDescent="0.35">
      <c r="A5090" s="6">
        <v>44756</v>
      </c>
      <c r="B5090" t="s">
        <v>45</v>
      </c>
      <c r="C5090" t="s">
        <v>62</v>
      </c>
      <c r="D5090" s="24">
        <v>45170</v>
      </c>
      <c r="E5090">
        <v>158.47</v>
      </c>
    </row>
    <row r="5091" spans="1:5" x14ac:dyDescent="0.35">
      <c r="A5091" s="6">
        <v>44756</v>
      </c>
      <c r="B5091" t="s">
        <v>45</v>
      </c>
      <c r="C5091" t="s">
        <v>62</v>
      </c>
      <c r="D5091" s="24">
        <v>45261</v>
      </c>
      <c r="E5091">
        <v>90</v>
      </c>
    </row>
    <row r="5092" spans="1:5" x14ac:dyDescent="0.35">
      <c r="A5092" s="6">
        <v>44757</v>
      </c>
      <c r="B5092" t="s">
        <v>45</v>
      </c>
      <c r="C5092" t="s">
        <v>62</v>
      </c>
      <c r="D5092" s="24">
        <v>44805</v>
      </c>
      <c r="E5092">
        <v>284</v>
      </c>
    </row>
    <row r="5093" spans="1:5" x14ac:dyDescent="0.35">
      <c r="A5093" s="6">
        <v>44757</v>
      </c>
      <c r="B5093" t="s">
        <v>45</v>
      </c>
      <c r="C5093" t="s">
        <v>62</v>
      </c>
      <c r="D5093" s="24">
        <v>44896</v>
      </c>
      <c r="E5093">
        <v>156.5</v>
      </c>
    </row>
    <row r="5094" spans="1:5" x14ac:dyDescent="0.35">
      <c r="A5094" s="6">
        <v>44757</v>
      </c>
      <c r="B5094" t="s">
        <v>45</v>
      </c>
      <c r="C5094" t="s">
        <v>62</v>
      </c>
      <c r="D5094" s="24">
        <v>44986</v>
      </c>
      <c r="E5094">
        <v>157.66999999999999</v>
      </c>
    </row>
    <row r="5095" spans="1:5" x14ac:dyDescent="0.35">
      <c r="A5095" s="6">
        <v>44757</v>
      </c>
      <c r="B5095" t="s">
        <v>45</v>
      </c>
      <c r="C5095" t="s">
        <v>62</v>
      </c>
      <c r="D5095" s="24">
        <v>45078</v>
      </c>
      <c r="E5095">
        <v>176</v>
      </c>
    </row>
    <row r="5096" spans="1:5" x14ac:dyDescent="0.35">
      <c r="A5096" s="6">
        <v>44757</v>
      </c>
      <c r="B5096" t="s">
        <v>45</v>
      </c>
      <c r="C5096" t="s">
        <v>62</v>
      </c>
      <c r="D5096" s="24">
        <v>45170</v>
      </c>
      <c r="E5096">
        <v>170</v>
      </c>
    </row>
    <row r="5097" spans="1:5" x14ac:dyDescent="0.35">
      <c r="A5097" s="6">
        <v>44757</v>
      </c>
      <c r="B5097" t="s">
        <v>45</v>
      </c>
      <c r="C5097" t="s">
        <v>62</v>
      </c>
      <c r="D5097" s="24">
        <v>45261</v>
      </c>
      <c r="E5097">
        <v>95.5</v>
      </c>
    </row>
    <row r="5098" spans="1:5" x14ac:dyDescent="0.35">
      <c r="A5098" s="6">
        <v>44760</v>
      </c>
      <c r="B5098" t="s">
        <v>45</v>
      </c>
      <c r="C5098" t="s">
        <v>62</v>
      </c>
      <c r="D5098" s="24">
        <v>44805</v>
      </c>
      <c r="E5098">
        <v>272</v>
      </c>
    </row>
    <row r="5099" spans="1:5" x14ac:dyDescent="0.35">
      <c r="A5099" s="6">
        <v>44760</v>
      </c>
      <c r="B5099" t="s">
        <v>45</v>
      </c>
      <c r="C5099" t="s">
        <v>62</v>
      </c>
      <c r="D5099" s="24">
        <v>44896</v>
      </c>
      <c r="E5099">
        <v>152</v>
      </c>
    </row>
    <row r="5100" spans="1:5" x14ac:dyDescent="0.35">
      <c r="A5100" s="6">
        <v>44760</v>
      </c>
      <c r="B5100" t="s">
        <v>45</v>
      </c>
      <c r="C5100" t="s">
        <v>62</v>
      </c>
      <c r="D5100" s="24">
        <v>44986</v>
      </c>
      <c r="E5100">
        <v>155.5</v>
      </c>
    </row>
    <row r="5101" spans="1:5" x14ac:dyDescent="0.35">
      <c r="A5101" s="6">
        <v>44760</v>
      </c>
      <c r="B5101" t="s">
        <v>45</v>
      </c>
      <c r="C5101" t="s">
        <v>62</v>
      </c>
      <c r="D5101" s="24">
        <v>45078</v>
      </c>
      <c r="E5101">
        <v>177.5</v>
      </c>
    </row>
    <row r="5102" spans="1:5" x14ac:dyDescent="0.35">
      <c r="A5102" s="6">
        <v>44760</v>
      </c>
      <c r="B5102" t="s">
        <v>45</v>
      </c>
      <c r="C5102" t="s">
        <v>62</v>
      </c>
      <c r="D5102" s="24">
        <v>45170</v>
      </c>
      <c r="E5102">
        <v>167.29</v>
      </c>
    </row>
    <row r="5103" spans="1:5" x14ac:dyDescent="0.35">
      <c r="A5103" s="6">
        <v>44760</v>
      </c>
      <c r="B5103" t="s">
        <v>45</v>
      </c>
      <c r="C5103" t="s">
        <v>62</v>
      </c>
      <c r="D5103" s="24">
        <v>45261</v>
      </c>
      <c r="E5103">
        <v>93</v>
      </c>
    </row>
    <row r="5104" spans="1:5" x14ac:dyDescent="0.35">
      <c r="A5104" s="6">
        <v>44761</v>
      </c>
      <c r="B5104" t="s">
        <v>45</v>
      </c>
      <c r="C5104" t="s">
        <v>62</v>
      </c>
      <c r="D5104" s="24">
        <v>44805</v>
      </c>
      <c r="E5104">
        <v>272</v>
      </c>
    </row>
    <row r="5105" spans="1:5" x14ac:dyDescent="0.35">
      <c r="A5105" s="6">
        <v>44761</v>
      </c>
      <c r="B5105" t="s">
        <v>45</v>
      </c>
      <c r="C5105" t="s">
        <v>62</v>
      </c>
      <c r="D5105" s="24">
        <v>44896</v>
      </c>
      <c r="E5105">
        <v>148.25</v>
      </c>
    </row>
    <row r="5106" spans="1:5" x14ac:dyDescent="0.35">
      <c r="A5106" s="6">
        <v>44761</v>
      </c>
      <c r="B5106" t="s">
        <v>45</v>
      </c>
      <c r="C5106" t="s">
        <v>62</v>
      </c>
      <c r="D5106" s="24">
        <v>44986</v>
      </c>
      <c r="E5106">
        <v>150</v>
      </c>
    </row>
    <row r="5107" spans="1:5" x14ac:dyDescent="0.35">
      <c r="A5107" s="6">
        <v>44761</v>
      </c>
      <c r="B5107" t="s">
        <v>45</v>
      </c>
      <c r="C5107" t="s">
        <v>62</v>
      </c>
      <c r="D5107" s="24">
        <v>45078</v>
      </c>
      <c r="E5107">
        <v>174.5</v>
      </c>
    </row>
    <row r="5108" spans="1:5" x14ac:dyDescent="0.35">
      <c r="A5108" s="6">
        <v>44761</v>
      </c>
      <c r="B5108" t="s">
        <v>45</v>
      </c>
      <c r="C5108" t="s">
        <v>62</v>
      </c>
      <c r="D5108" s="24">
        <v>45170</v>
      </c>
      <c r="E5108">
        <v>166.25</v>
      </c>
    </row>
    <row r="5109" spans="1:5" x14ac:dyDescent="0.35">
      <c r="A5109" s="6">
        <v>44761</v>
      </c>
      <c r="B5109" t="s">
        <v>45</v>
      </c>
      <c r="C5109" t="s">
        <v>62</v>
      </c>
      <c r="D5109" s="24">
        <v>45261</v>
      </c>
      <c r="E5109">
        <v>92</v>
      </c>
    </row>
    <row r="5110" spans="1:5" x14ac:dyDescent="0.35">
      <c r="A5110" s="6">
        <v>44762</v>
      </c>
      <c r="B5110" t="s">
        <v>45</v>
      </c>
      <c r="C5110" t="s">
        <v>62</v>
      </c>
      <c r="D5110" s="24">
        <v>44805</v>
      </c>
      <c r="E5110">
        <v>280</v>
      </c>
    </row>
    <row r="5111" spans="1:5" x14ac:dyDescent="0.35">
      <c r="A5111" s="6">
        <v>44762</v>
      </c>
      <c r="B5111" t="s">
        <v>45</v>
      </c>
      <c r="C5111" t="s">
        <v>62</v>
      </c>
      <c r="D5111" s="24">
        <v>44896</v>
      </c>
      <c r="E5111">
        <v>149</v>
      </c>
    </row>
    <row r="5112" spans="1:5" x14ac:dyDescent="0.35">
      <c r="A5112" s="6">
        <v>44762</v>
      </c>
      <c r="B5112" t="s">
        <v>45</v>
      </c>
      <c r="C5112" t="s">
        <v>62</v>
      </c>
      <c r="D5112" s="24">
        <v>44986</v>
      </c>
      <c r="E5112">
        <v>149</v>
      </c>
    </row>
    <row r="5113" spans="1:5" x14ac:dyDescent="0.35">
      <c r="A5113" s="6">
        <v>44762</v>
      </c>
      <c r="B5113" t="s">
        <v>45</v>
      </c>
      <c r="C5113" t="s">
        <v>62</v>
      </c>
      <c r="D5113" s="24">
        <v>45078</v>
      </c>
      <c r="E5113">
        <v>176</v>
      </c>
    </row>
    <row r="5114" spans="1:5" x14ac:dyDescent="0.35">
      <c r="A5114" s="6">
        <v>44762</v>
      </c>
      <c r="B5114" t="s">
        <v>45</v>
      </c>
      <c r="C5114" t="s">
        <v>62</v>
      </c>
      <c r="D5114" s="24">
        <v>45170</v>
      </c>
      <c r="E5114">
        <v>167</v>
      </c>
    </row>
    <row r="5115" spans="1:5" x14ac:dyDescent="0.35">
      <c r="A5115" s="6">
        <v>44762</v>
      </c>
      <c r="B5115" t="s">
        <v>45</v>
      </c>
      <c r="C5115" t="s">
        <v>62</v>
      </c>
      <c r="D5115" s="24">
        <v>45261</v>
      </c>
      <c r="E5115">
        <v>92</v>
      </c>
    </row>
    <row r="5116" spans="1:5" x14ac:dyDescent="0.35">
      <c r="A5116" s="6">
        <v>44763</v>
      </c>
      <c r="B5116" t="s">
        <v>45</v>
      </c>
      <c r="C5116" t="s">
        <v>62</v>
      </c>
      <c r="D5116" s="24">
        <v>44805</v>
      </c>
      <c r="E5116">
        <v>276</v>
      </c>
    </row>
    <row r="5117" spans="1:5" x14ac:dyDescent="0.35">
      <c r="A5117" s="6">
        <v>44763</v>
      </c>
      <c r="B5117" t="s">
        <v>45</v>
      </c>
      <c r="C5117" t="s">
        <v>62</v>
      </c>
      <c r="D5117" s="24">
        <v>44896</v>
      </c>
      <c r="E5117">
        <v>140</v>
      </c>
    </row>
    <row r="5118" spans="1:5" x14ac:dyDescent="0.35">
      <c r="A5118" s="6">
        <v>44763</v>
      </c>
      <c r="B5118" t="s">
        <v>45</v>
      </c>
      <c r="C5118" t="s">
        <v>62</v>
      </c>
      <c r="D5118" s="24">
        <v>44986</v>
      </c>
      <c r="E5118">
        <v>140</v>
      </c>
    </row>
    <row r="5119" spans="1:5" x14ac:dyDescent="0.35">
      <c r="A5119" s="6">
        <v>44763</v>
      </c>
      <c r="B5119" t="s">
        <v>45</v>
      </c>
      <c r="C5119" t="s">
        <v>62</v>
      </c>
      <c r="D5119" s="24">
        <v>45078</v>
      </c>
      <c r="E5119">
        <v>167</v>
      </c>
    </row>
    <row r="5120" spans="1:5" x14ac:dyDescent="0.35">
      <c r="A5120" s="6">
        <v>44763</v>
      </c>
      <c r="B5120" t="s">
        <v>45</v>
      </c>
      <c r="C5120" t="s">
        <v>62</v>
      </c>
      <c r="D5120" s="24">
        <v>45170</v>
      </c>
      <c r="E5120">
        <v>161</v>
      </c>
    </row>
    <row r="5121" spans="1:5" x14ac:dyDescent="0.35">
      <c r="A5121" s="6">
        <v>44763</v>
      </c>
      <c r="B5121" t="s">
        <v>45</v>
      </c>
      <c r="C5121" t="s">
        <v>62</v>
      </c>
      <c r="D5121" s="24">
        <v>45261</v>
      </c>
      <c r="E5121">
        <v>91</v>
      </c>
    </row>
    <row r="5122" spans="1:5" x14ac:dyDescent="0.35">
      <c r="A5122" s="6">
        <v>44764</v>
      </c>
      <c r="B5122" t="s">
        <v>45</v>
      </c>
      <c r="C5122" t="s">
        <v>62</v>
      </c>
      <c r="D5122" s="24">
        <v>44805</v>
      </c>
      <c r="E5122">
        <v>270</v>
      </c>
    </row>
    <row r="5123" spans="1:5" x14ac:dyDescent="0.35">
      <c r="A5123" s="6">
        <v>44764</v>
      </c>
      <c r="B5123" t="s">
        <v>45</v>
      </c>
      <c r="C5123" t="s">
        <v>62</v>
      </c>
      <c r="D5123" s="24">
        <v>44896</v>
      </c>
      <c r="E5123">
        <v>133</v>
      </c>
    </row>
    <row r="5124" spans="1:5" x14ac:dyDescent="0.35">
      <c r="A5124" s="6">
        <v>44764</v>
      </c>
      <c r="B5124" t="s">
        <v>45</v>
      </c>
      <c r="C5124" t="s">
        <v>62</v>
      </c>
      <c r="D5124" s="24">
        <v>44986</v>
      </c>
      <c r="E5124">
        <v>135</v>
      </c>
    </row>
    <row r="5125" spans="1:5" x14ac:dyDescent="0.35">
      <c r="A5125" s="6">
        <v>44764</v>
      </c>
      <c r="B5125" t="s">
        <v>45</v>
      </c>
      <c r="C5125" t="s">
        <v>62</v>
      </c>
      <c r="D5125" s="24">
        <v>45078</v>
      </c>
      <c r="E5125">
        <v>160.5</v>
      </c>
    </row>
    <row r="5126" spans="1:5" x14ac:dyDescent="0.35">
      <c r="A5126" s="6">
        <v>44764</v>
      </c>
      <c r="B5126" t="s">
        <v>45</v>
      </c>
      <c r="C5126" t="s">
        <v>62</v>
      </c>
      <c r="D5126" s="24">
        <v>45170</v>
      </c>
      <c r="E5126">
        <v>151.97999999999999</v>
      </c>
    </row>
    <row r="5127" spans="1:5" x14ac:dyDescent="0.35">
      <c r="A5127" s="6">
        <v>44764</v>
      </c>
      <c r="B5127" t="s">
        <v>45</v>
      </c>
      <c r="C5127" t="s">
        <v>62</v>
      </c>
      <c r="D5127" s="24">
        <v>45261</v>
      </c>
      <c r="E5127">
        <v>85</v>
      </c>
    </row>
    <row r="5128" spans="1:5" x14ac:dyDescent="0.35">
      <c r="A5128" s="6">
        <v>44767</v>
      </c>
      <c r="B5128" t="s">
        <v>45</v>
      </c>
      <c r="C5128" t="s">
        <v>62</v>
      </c>
      <c r="D5128" s="24">
        <v>44805</v>
      </c>
      <c r="E5128">
        <v>270</v>
      </c>
    </row>
    <row r="5129" spans="1:5" x14ac:dyDescent="0.35">
      <c r="A5129" s="6">
        <v>44767</v>
      </c>
      <c r="B5129" t="s">
        <v>45</v>
      </c>
      <c r="C5129" t="s">
        <v>62</v>
      </c>
      <c r="D5129" s="24">
        <v>44896</v>
      </c>
      <c r="E5129">
        <v>133</v>
      </c>
    </row>
    <row r="5130" spans="1:5" x14ac:dyDescent="0.35">
      <c r="A5130" s="6">
        <v>44767</v>
      </c>
      <c r="B5130" t="s">
        <v>45</v>
      </c>
      <c r="C5130" t="s">
        <v>62</v>
      </c>
      <c r="D5130" s="24">
        <v>44986</v>
      </c>
      <c r="E5130">
        <v>136.22999999999999</v>
      </c>
    </row>
    <row r="5131" spans="1:5" x14ac:dyDescent="0.35">
      <c r="A5131" s="6">
        <v>44767</v>
      </c>
      <c r="B5131" t="s">
        <v>45</v>
      </c>
      <c r="C5131" t="s">
        <v>62</v>
      </c>
      <c r="D5131" s="24">
        <v>45078</v>
      </c>
      <c r="E5131">
        <v>161.97</v>
      </c>
    </row>
    <row r="5132" spans="1:5" x14ac:dyDescent="0.35">
      <c r="A5132" s="6">
        <v>44767</v>
      </c>
      <c r="B5132" t="s">
        <v>45</v>
      </c>
      <c r="C5132" t="s">
        <v>62</v>
      </c>
      <c r="D5132" s="24">
        <v>45170</v>
      </c>
      <c r="E5132">
        <v>153.37</v>
      </c>
    </row>
    <row r="5133" spans="1:5" x14ac:dyDescent="0.35">
      <c r="A5133" s="6">
        <v>44767</v>
      </c>
      <c r="B5133" t="s">
        <v>45</v>
      </c>
      <c r="C5133" t="s">
        <v>62</v>
      </c>
      <c r="D5133" s="24">
        <v>45261</v>
      </c>
      <c r="E5133">
        <v>85.5</v>
      </c>
    </row>
    <row r="5134" spans="1:5" x14ac:dyDescent="0.35">
      <c r="A5134" s="6">
        <v>44768</v>
      </c>
      <c r="B5134" t="s">
        <v>45</v>
      </c>
      <c r="C5134" t="s">
        <v>62</v>
      </c>
      <c r="D5134" s="24">
        <v>44805</v>
      </c>
      <c r="E5134">
        <v>270</v>
      </c>
    </row>
    <row r="5135" spans="1:5" x14ac:dyDescent="0.35">
      <c r="A5135" s="6">
        <v>44768</v>
      </c>
      <c r="B5135" t="s">
        <v>45</v>
      </c>
      <c r="C5135" t="s">
        <v>62</v>
      </c>
      <c r="D5135" s="24">
        <v>44896</v>
      </c>
      <c r="E5135">
        <v>132.5</v>
      </c>
    </row>
    <row r="5136" spans="1:5" x14ac:dyDescent="0.35">
      <c r="A5136" s="6">
        <v>44768</v>
      </c>
      <c r="B5136" t="s">
        <v>45</v>
      </c>
      <c r="C5136" t="s">
        <v>62</v>
      </c>
      <c r="D5136" s="24">
        <v>44986</v>
      </c>
      <c r="E5136">
        <v>136.35</v>
      </c>
    </row>
    <row r="5137" spans="1:5" x14ac:dyDescent="0.35">
      <c r="A5137" s="6">
        <v>44768</v>
      </c>
      <c r="B5137" t="s">
        <v>45</v>
      </c>
      <c r="C5137" t="s">
        <v>62</v>
      </c>
      <c r="D5137" s="24">
        <v>45078</v>
      </c>
      <c r="E5137">
        <v>167</v>
      </c>
    </row>
    <row r="5138" spans="1:5" x14ac:dyDescent="0.35">
      <c r="A5138" s="6">
        <v>44768</v>
      </c>
      <c r="B5138" t="s">
        <v>45</v>
      </c>
      <c r="C5138" t="s">
        <v>62</v>
      </c>
      <c r="D5138" s="24">
        <v>45170</v>
      </c>
      <c r="E5138">
        <v>156.75</v>
      </c>
    </row>
    <row r="5139" spans="1:5" x14ac:dyDescent="0.35">
      <c r="A5139" s="6">
        <v>44768</v>
      </c>
      <c r="B5139" t="s">
        <v>45</v>
      </c>
      <c r="C5139" t="s">
        <v>62</v>
      </c>
      <c r="D5139" s="24">
        <v>45261</v>
      </c>
      <c r="E5139">
        <v>87.5</v>
      </c>
    </row>
    <row r="5140" spans="1:5" x14ac:dyDescent="0.35">
      <c r="A5140" s="6">
        <v>44769</v>
      </c>
      <c r="B5140" t="s">
        <v>45</v>
      </c>
      <c r="C5140" t="s">
        <v>62</v>
      </c>
      <c r="D5140" s="24">
        <v>44805</v>
      </c>
      <c r="E5140">
        <v>276.38</v>
      </c>
    </row>
    <row r="5141" spans="1:5" x14ac:dyDescent="0.35">
      <c r="A5141" s="6">
        <v>44769</v>
      </c>
      <c r="B5141" t="s">
        <v>45</v>
      </c>
      <c r="C5141" t="s">
        <v>62</v>
      </c>
      <c r="D5141" s="24">
        <v>44896</v>
      </c>
      <c r="E5141">
        <v>136.91999999999999</v>
      </c>
    </row>
    <row r="5142" spans="1:5" x14ac:dyDescent="0.35">
      <c r="A5142" s="6">
        <v>44769</v>
      </c>
      <c r="B5142" t="s">
        <v>45</v>
      </c>
      <c r="C5142" t="s">
        <v>62</v>
      </c>
      <c r="D5142" s="24">
        <v>44986</v>
      </c>
      <c r="E5142">
        <v>137.96</v>
      </c>
    </row>
    <row r="5143" spans="1:5" x14ac:dyDescent="0.35">
      <c r="A5143" s="6">
        <v>44769</v>
      </c>
      <c r="B5143" t="s">
        <v>45</v>
      </c>
      <c r="C5143" t="s">
        <v>62</v>
      </c>
      <c r="D5143" s="24">
        <v>45078</v>
      </c>
      <c r="E5143">
        <v>171.7</v>
      </c>
    </row>
    <row r="5144" spans="1:5" x14ac:dyDescent="0.35">
      <c r="A5144" s="6">
        <v>44769</v>
      </c>
      <c r="B5144" t="s">
        <v>45</v>
      </c>
      <c r="C5144" t="s">
        <v>62</v>
      </c>
      <c r="D5144" s="24">
        <v>45170</v>
      </c>
      <c r="E5144">
        <v>160.97</v>
      </c>
    </row>
    <row r="5145" spans="1:5" x14ac:dyDescent="0.35">
      <c r="A5145" s="6">
        <v>44769</v>
      </c>
      <c r="B5145" t="s">
        <v>45</v>
      </c>
      <c r="C5145" t="s">
        <v>62</v>
      </c>
      <c r="D5145" s="24">
        <v>45261</v>
      </c>
      <c r="E5145">
        <v>88.5</v>
      </c>
    </row>
    <row r="5146" spans="1:5" x14ac:dyDescent="0.35">
      <c r="A5146" s="6">
        <v>44770</v>
      </c>
      <c r="B5146" t="s">
        <v>45</v>
      </c>
      <c r="C5146" t="s">
        <v>62</v>
      </c>
      <c r="D5146" s="24">
        <v>44805</v>
      </c>
      <c r="E5146">
        <v>275</v>
      </c>
    </row>
    <row r="5147" spans="1:5" x14ac:dyDescent="0.35">
      <c r="A5147" s="6">
        <v>44770</v>
      </c>
      <c r="B5147" t="s">
        <v>45</v>
      </c>
      <c r="C5147" t="s">
        <v>62</v>
      </c>
      <c r="D5147" s="24">
        <v>44896</v>
      </c>
      <c r="E5147">
        <v>132</v>
      </c>
    </row>
    <row r="5148" spans="1:5" x14ac:dyDescent="0.35">
      <c r="A5148" s="6">
        <v>44770</v>
      </c>
      <c r="B5148" t="s">
        <v>45</v>
      </c>
      <c r="C5148" t="s">
        <v>62</v>
      </c>
      <c r="D5148" s="24">
        <v>44986</v>
      </c>
      <c r="E5148">
        <v>134.79</v>
      </c>
    </row>
    <row r="5149" spans="1:5" x14ac:dyDescent="0.35">
      <c r="A5149" s="6">
        <v>44770</v>
      </c>
      <c r="B5149" t="s">
        <v>45</v>
      </c>
      <c r="C5149" t="s">
        <v>62</v>
      </c>
      <c r="D5149" s="24">
        <v>45078</v>
      </c>
      <c r="E5149">
        <v>167.76</v>
      </c>
    </row>
    <row r="5150" spans="1:5" x14ac:dyDescent="0.35">
      <c r="A5150" s="6">
        <v>44770</v>
      </c>
      <c r="B5150" t="s">
        <v>45</v>
      </c>
      <c r="C5150" t="s">
        <v>62</v>
      </c>
      <c r="D5150" s="24">
        <v>45170</v>
      </c>
      <c r="E5150">
        <v>157</v>
      </c>
    </row>
    <row r="5151" spans="1:5" x14ac:dyDescent="0.35">
      <c r="A5151" s="6">
        <v>44770</v>
      </c>
      <c r="B5151" t="s">
        <v>45</v>
      </c>
      <c r="C5151" t="s">
        <v>62</v>
      </c>
      <c r="D5151" s="24">
        <v>45261</v>
      </c>
      <c r="E5151">
        <v>86</v>
      </c>
    </row>
    <row r="5152" spans="1:5" x14ac:dyDescent="0.35">
      <c r="A5152" s="6">
        <v>44771</v>
      </c>
      <c r="B5152" t="s">
        <v>45</v>
      </c>
      <c r="C5152" t="s">
        <v>62</v>
      </c>
      <c r="D5152" s="24">
        <v>44805</v>
      </c>
      <c r="E5152">
        <v>265.87</v>
      </c>
    </row>
    <row r="5153" spans="1:5" x14ac:dyDescent="0.35">
      <c r="A5153" s="6">
        <v>44771</v>
      </c>
      <c r="B5153" t="s">
        <v>45</v>
      </c>
      <c r="C5153" t="s">
        <v>62</v>
      </c>
      <c r="D5153" s="24">
        <v>44896</v>
      </c>
      <c r="E5153">
        <v>124</v>
      </c>
    </row>
    <row r="5154" spans="1:5" x14ac:dyDescent="0.35">
      <c r="A5154" s="6">
        <v>44771</v>
      </c>
      <c r="B5154" t="s">
        <v>45</v>
      </c>
      <c r="C5154" t="s">
        <v>62</v>
      </c>
      <c r="D5154" s="24">
        <v>44986</v>
      </c>
      <c r="E5154">
        <v>124</v>
      </c>
    </row>
    <row r="5155" spans="1:5" x14ac:dyDescent="0.35">
      <c r="A5155" s="6">
        <v>44771</v>
      </c>
      <c r="B5155" t="s">
        <v>45</v>
      </c>
      <c r="C5155" t="s">
        <v>62</v>
      </c>
      <c r="D5155" s="24">
        <v>45078</v>
      </c>
      <c r="E5155">
        <v>160</v>
      </c>
    </row>
    <row r="5156" spans="1:5" x14ac:dyDescent="0.35">
      <c r="A5156" s="6">
        <v>44771</v>
      </c>
      <c r="B5156" t="s">
        <v>45</v>
      </c>
      <c r="C5156" t="s">
        <v>62</v>
      </c>
      <c r="D5156" s="24">
        <v>45170</v>
      </c>
      <c r="E5156">
        <v>150.5</v>
      </c>
    </row>
    <row r="5157" spans="1:5" x14ac:dyDescent="0.35">
      <c r="A5157" s="6">
        <v>44771</v>
      </c>
      <c r="B5157" t="s">
        <v>45</v>
      </c>
      <c r="C5157" t="s">
        <v>62</v>
      </c>
      <c r="D5157" s="24">
        <v>45261</v>
      </c>
      <c r="E5157">
        <v>81.25</v>
      </c>
    </row>
    <row r="5158" spans="1:5" x14ac:dyDescent="0.35">
      <c r="A5158" s="6">
        <v>44774</v>
      </c>
      <c r="B5158" t="s">
        <v>45</v>
      </c>
      <c r="C5158" t="s">
        <v>62</v>
      </c>
      <c r="D5158" s="24">
        <v>44805</v>
      </c>
      <c r="E5158">
        <v>225</v>
      </c>
    </row>
    <row r="5159" spans="1:5" x14ac:dyDescent="0.35">
      <c r="A5159" s="6">
        <v>44774</v>
      </c>
      <c r="B5159" t="s">
        <v>45</v>
      </c>
      <c r="C5159" t="s">
        <v>62</v>
      </c>
      <c r="D5159" s="24">
        <v>44896</v>
      </c>
      <c r="E5159">
        <v>100</v>
      </c>
    </row>
    <row r="5160" spans="1:5" x14ac:dyDescent="0.35">
      <c r="A5160" s="6">
        <v>44774</v>
      </c>
      <c r="B5160" t="s">
        <v>45</v>
      </c>
      <c r="C5160" t="s">
        <v>62</v>
      </c>
      <c r="D5160" s="24">
        <v>44986</v>
      </c>
      <c r="E5160">
        <v>101</v>
      </c>
    </row>
    <row r="5161" spans="1:5" x14ac:dyDescent="0.35">
      <c r="A5161" s="6">
        <v>44774</v>
      </c>
      <c r="B5161" t="s">
        <v>45</v>
      </c>
      <c r="C5161" t="s">
        <v>62</v>
      </c>
      <c r="D5161" s="24">
        <v>45078</v>
      </c>
      <c r="E5161">
        <v>140</v>
      </c>
    </row>
    <row r="5162" spans="1:5" x14ac:dyDescent="0.35">
      <c r="A5162" s="6">
        <v>44774</v>
      </c>
      <c r="B5162" t="s">
        <v>45</v>
      </c>
      <c r="C5162" t="s">
        <v>62</v>
      </c>
      <c r="D5162" s="24">
        <v>45170</v>
      </c>
      <c r="E5162">
        <v>135.78</v>
      </c>
    </row>
    <row r="5163" spans="1:5" x14ac:dyDescent="0.35">
      <c r="A5163" s="6">
        <v>44774</v>
      </c>
      <c r="B5163" t="s">
        <v>45</v>
      </c>
      <c r="C5163" t="s">
        <v>62</v>
      </c>
      <c r="D5163" s="24">
        <v>45261</v>
      </c>
      <c r="E5163">
        <v>73.5</v>
      </c>
    </row>
    <row r="5164" spans="1:5" x14ac:dyDescent="0.35">
      <c r="A5164" s="6">
        <v>44775</v>
      </c>
      <c r="B5164" t="s">
        <v>45</v>
      </c>
      <c r="C5164" t="s">
        <v>62</v>
      </c>
      <c r="D5164" s="24">
        <v>44805</v>
      </c>
      <c r="E5164">
        <v>215</v>
      </c>
    </row>
    <row r="5165" spans="1:5" x14ac:dyDescent="0.35">
      <c r="A5165" s="6">
        <v>44775</v>
      </c>
      <c r="B5165" t="s">
        <v>45</v>
      </c>
      <c r="C5165" t="s">
        <v>62</v>
      </c>
      <c r="D5165" s="24">
        <v>44896</v>
      </c>
      <c r="E5165">
        <v>96.25</v>
      </c>
    </row>
    <row r="5166" spans="1:5" x14ac:dyDescent="0.35">
      <c r="A5166" s="6">
        <v>44775</v>
      </c>
      <c r="B5166" t="s">
        <v>45</v>
      </c>
      <c r="C5166" t="s">
        <v>62</v>
      </c>
      <c r="D5166" s="24">
        <v>44986</v>
      </c>
      <c r="E5166">
        <v>99</v>
      </c>
    </row>
    <row r="5167" spans="1:5" x14ac:dyDescent="0.35">
      <c r="A5167" s="6">
        <v>44775</v>
      </c>
      <c r="B5167" t="s">
        <v>45</v>
      </c>
      <c r="C5167" t="s">
        <v>62</v>
      </c>
      <c r="D5167" s="24">
        <v>45078</v>
      </c>
      <c r="E5167">
        <v>130</v>
      </c>
    </row>
    <row r="5168" spans="1:5" x14ac:dyDescent="0.35">
      <c r="A5168" s="6">
        <v>44775</v>
      </c>
      <c r="B5168" t="s">
        <v>45</v>
      </c>
      <c r="C5168" t="s">
        <v>62</v>
      </c>
      <c r="D5168" s="24">
        <v>45170</v>
      </c>
      <c r="E5168">
        <v>123.04</v>
      </c>
    </row>
    <row r="5169" spans="1:5" x14ac:dyDescent="0.35">
      <c r="A5169" s="6">
        <v>44775</v>
      </c>
      <c r="B5169" t="s">
        <v>45</v>
      </c>
      <c r="C5169" t="s">
        <v>62</v>
      </c>
      <c r="D5169" s="24">
        <v>45261</v>
      </c>
      <c r="E5169">
        <v>70.5</v>
      </c>
    </row>
    <row r="5170" spans="1:5" x14ac:dyDescent="0.35">
      <c r="A5170" s="6">
        <v>44776</v>
      </c>
      <c r="B5170" t="s">
        <v>45</v>
      </c>
      <c r="C5170" t="s">
        <v>62</v>
      </c>
      <c r="D5170" s="24">
        <v>44805</v>
      </c>
      <c r="E5170">
        <v>210</v>
      </c>
    </row>
    <row r="5171" spans="1:5" x14ac:dyDescent="0.35">
      <c r="A5171" s="6">
        <v>44776</v>
      </c>
      <c r="B5171" t="s">
        <v>45</v>
      </c>
      <c r="C5171" t="s">
        <v>62</v>
      </c>
      <c r="D5171" s="24">
        <v>44896</v>
      </c>
      <c r="E5171">
        <v>93.75</v>
      </c>
    </row>
    <row r="5172" spans="1:5" x14ac:dyDescent="0.35">
      <c r="A5172" s="6">
        <v>44776</v>
      </c>
      <c r="B5172" t="s">
        <v>45</v>
      </c>
      <c r="C5172" t="s">
        <v>62</v>
      </c>
      <c r="D5172" s="24">
        <v>44986</v>
      </c>
      <c r="E5172">
        <v>94.09</v>
      </c>
    </row>
    <row r="5173" spans="1:5" x14ac:dyDescent="0.35">
      <c r="A5173" s="6">
        <v>44776</v>
      </c>
      <c r="B5173" t="s">
        <v>45</v>
      </c>
      <c r="C5173" t="s">
        <v>62</v>
      </c>
      <c r="D5173" s="24">
        <v>45078</v>
      </c>
      <c r="E5173">
        <v>125.37</v>
      </c>
    </row>
    <row r="5174" spans="1:5" x14ac:dyDescent="0.35">
      <c r="A5174" s="6">
        <v>44776</v>
      </c>
      <c r="B5174" t="s">
        <v>45</v>
      </c>
      <c r="C5174" t="s">
        <v>62</v>
      </c>
      <c r="D5174" s="24">
        <v>45170</v>
      </c>
      <c r="E5174">
        <v>118.11</v>
      </c>
    </row>
    <row r="5175" spans="1:5" x14ac:dyDescent="0.35">
      <c r="A5175" s="6">
        <v>44776</v>
      </c>
      <c r="B5175" t="s">
        <v>45</v>
      </c>
      <c r="C5175" t="s">
        <v>62</v>
      </c>
      <c r="D5175" s="24">
        <v>45261</v>
      </c>
      <c r="E5175">
        <v>64.56</v>
      </c>
    </row>
    <row r="5176" spans="1:5" x14ac:dyDescent="0.35">
      <c r="A5176" s="6">
        <v>44777</v>
      </c>
      <c r="B5176" t="s">
        <v>45</v>
      </c>
      <c r="C5176" t="s">
        <v>62</v>
      </c>
      <c r="D5176" s="24">
        <v>44805</v>
      </c>
      <c r="E5176">
        <v>206</v>
      </c>
    </row>
    <row r="5177" spans="1:5" x14ac:dyDescent="0.35">
      <c r="A5177" s="6">
        <v>44777</v>
      </c>
      <c r="B5177" t="s">
        <v>45</v>
      </c>
      <c r="C5177" t="s">
        <v>62</v>
      </c>
      <c r="D5177" s="24">
        <v>44896</v>
      </c>
      <c r="E5177">
        <v>96</v>
      </c>
    </row>
    <row r="5178" spans="1:5" x14ac:dyDescent="0.35">
      <c r="A5178" s="6">
        <v>44777</v>
      </c>
      <c r="B5178" t="s">
        <v>45</v>
      </c>
      <c r="C5178" t="s">
        <v>62</v>
      </c>
      <c r="D5178" s="24">
        <v>44986</v>
      </c>
      <c r="E5178">
        <v>101.11</v>
      </c>
    </row>
    <row r="5179" spans="1:5" x14ac:dyDescent="0.35">
      <c r="A5179" s="6">
        <v>44777</v>
      </c>
      <c r="B5179" t="s">
        <v>45</v>
      </c>
      <c r="C5179" t="s">
        <v>62</v>
      </c>
      <c r="D5179" s="24">
        <v>45078</v>
      </c>
      <c r="E5179">
        <v>134.72999999999999</v>
      </c>
    </row>
    <row r="5180" spans="1:5" x14ac:dyDescent="0.35">
      <c r="A5180" s="6">
        <v>44777</v>
      </c>
      <c r="B5180" t="s">
        <v>45</v>
      </c>
      <c r="C5180" t="s">
        <v>62</v>
      </c>
      <c r="D5180" s="24">
        <v>45170</v>
      </c>
      <c r="E5180">
        <v>126.92</v>
      </c>
    </row>
    <row r="5181" spans="1:5" x14ac:dyDescent="0.35">
      <c r="A5181" s="6">
        <v>44777</v>
      </c>
      <c r="B5181" t="s">
        <v>45</v>
      </c>
      <c r="C5181" t="s">
        <v>62</v>
      </c>
      <c r="D5181" s="24">
        <v>45261</v>
      </c>
      <c r="E5181">
        <v>69.38</v>
      </c>
    </row>
    <row r="5182" spans="1:5" x14ac:dyDescent="0.35">
      <c r="A5182" s="6">
        <v>44778</v>
      </c>
      <c r="B5182" t="s">
        <v>45</v>
      </c>
      <c r="C5182" t="s">
        <v>62</v>
      </c>
      <c r="D5182" s="24">
        <v>44805</v>
      </c>
      <c r="E5182">
        <v>211</v>
      </c>
    </row>
    <row r="5183" spans="1:5" x14ac:dyDescent="0.35">
      <c r="A5183" s="6">
        <v>44778</v>
      </c>
      <c r="B5183" t="s">
        <v>45</v>
      </c>
      <c r="C5183" t="s">
        <v>62</v>
      </c>
      <c r="D5183" s="24">
        <v>44896</v>
      </c>
      <c r="E5183">
        <v>100</v>
      </c>
    </row>
    <row r="5184" spans="1:5" x14ac:dyDescent="0.35">
      <c r="A5184" s="6">
        <v>44778</v>
      </c>
      <c r="B5184" t="s">
        <v>45</v>
      </c>
      <c r="C5184" t="s">
        <v>62</v>
      </c>
      <c r="D5184" s="24">
        <v>44986</v>
      </c>
      <c r="E5184">
        <v>106.17</v>
      </c>
    </row>
    <row r="5185" spans="1:5" x14ac:dyDescent="0.35">
      <c r="A5185" s="6">
        <v>44778</v>
      </c>
      <c r="B5185" t="s">
        <v>45</v>
      </c>
      <c r="C5185" t="s">
        <v>62</v>
      </c>
      <c r="D5185" s="24">
        <v>45078</v>
      </c>
      <c r="E5185">
        <v>140</v>
      </c>
    </row>
    <row r="5186" spans="1:5" x14ac:dyDescent="0.35">
      <c r="A5186" s="6">
        <v>44778</v>
      </c>
      <c r="B5186" t="s">
        <v>45</v>
      </c>
      <c r="C5186" t="s">
        <v>62</v>
      </c>
      <c r="D5186" s="24">
        <v>45170</v>
      </c>
      <c r="E5186">
        <v>135</v>
      </c>
    </row>
    <row r="5187" spans="1:5" x14ac:dyDescent="0.35">
      <c r="A5187" s="6">
        <v>44778</v>
      </c>
      <c r="B5187" t="s">
        <v>45</v>
      </c>
      <c r="C5187" t="s">
        <v>62</v>
      </c>
      <c r="D5187" s="24">
        <v>45261</v>
      </c>
      <c r="E5187">
        <v>71.8</v>
      </c>
    </row>
    <row r="5188" spans="1:5" x14ac:dyDescent="0.35">
      <c r="A5188" s="6">
        <v>44781</v>
      </c>
      <c r="B5188" t="s">
        <v>45</v>
      </c>
      <c r="C5188" t="s">
        <v>62</v>
      </c>
      <c r="D5188" s="24">
        <v>44805</v>
      </c>
      <c r="E5188">
        <v>211</v>
      </c>
    </row>
    <row r="5189" spans="1:5" x14ac:dyDescent="0.35">
      <c r="A5189" s="6">
        <v>44781</v>
      </c>
      <c r="B5189" t="s">
        <v>45</v>
      </c>
      <c r="C5189" t="s">
        <v>62</v>
      </c>
      <c r="D5189" s="24">
        <v>44896</v>
      </c>
      <c r="E5189">
        <v>89</v>
      </c>
    </row>
    <row r="5190" spans="1:5" x14ac:dyDescent="0.35">
      <c r="A5190" s="6">
        <v>44781</v>
      </c>
      <c r="B5190" t="s">
        <v>45</v>
      </c>
      <c r="C5190" t="s">
        <v>62</v>
      </c>
      <c r="D5190" s="24">
        <v>44986</v>
      </c>
      <c r="E5190">
        <v>96.6</v>
      </c>
    </row>
    <row r="5191" spans="1:5" x14ac:dyDescent="0.35">
      <c r="A5191" s="6">
        <v>44781</v>
      </c>
      <c r="B5191" t="s">
        <v>45</v>
      </c>
      <c r="C5191" t="s">
        <v>62</v>
      </c>
      <c r="D5191" s="24">
        <v>45078</v>
      </c>
      <c r="E5191">
        <v>127.38</v>
      </c>
    </row>
    <row r="5192" spans="1:5" x14ac:dyDescent="0.35">
      <c r="A5192" s="6">
        <v>44781</v>
      </c>
      <c r="B5192" t="s">
        <v>45</v>
      </c>
      <c r="C5192" t="s">
        <v>62</v>
      </c>
      <c r="D5192" s="24">
        <v>45170</v>
      </c>
      <c r="E5192">
        <v>122.83</v>
      </c>
    </row>
    <row r="5193" spans="1:5" x14ac:dyDescent="0.35">
      <c r="A5193" s="6">
        <v>44781</v>
      </c>
      <c r="B5193" t="s">
        <v>45</v>
      </c>
      <c r="C5193" t="s">
        <v>62</v>
      </c>
      <c r="D5193" s="24">
        <v>45261</v>
      </c>
      <c r="E5193">
        <v>65.319999999999993</v>
      </c>
    </row>
    <row r="5194" spans="1:5" x14ac:dyDescent="0.35">
      <c r="A5194" s="6">
        <v>44782</v>
      </c>
      <c r="B5194" t="s">
        <v>45</v>
      </c>
      <c r="C5194" t="s">
        <v>62</v>
      </c>
      <c r="D5194" s="24">
        <v>44805</v>
      </c>
      <c r="E5194">
        <v>201</v>
      </c>
    </row>
    <row r="5195" spans="1:5" x14ac:dyDescent="0.35">
      <c r="A5195" s="6">
        <v>44782</v>
      </c>
      <c r="B5195" t="s">
        <v>45</v>
      </c>
      <c r="C5195" t="s">
        <v>62</v>
      </c>
      <c r="D5195" s="24">
        <v>44896</v>
      </c>
      <c r="E5195">
        <v>87</v>
      </c>
    </row>
    <row r="5196" spans="1:5" x14ac:dyDescent="0.35">
      <c r="A5196" s="6">
        <v>44782</v>
      </c>
      <c r="B5196" t="s">
        <v>45</v>
      </c>
      <c r="C5196" t="s">
        <v>62</v>
      </c>
      <c r="D5196" s="24">
        <v>44986</v>
      </c>
      <c r="E5196">
        <v>97.54</v>
      </c>
    </row>
    <row r="5197" spans="1:5" x14ac:dyDescent="0.35">
      <c r="A5197" s="6">
        <v>44782</v>
      </c>
      <c r="B5197" t="s">
        <v>45</v>
      </c>
      <c r="C5197" t="s">
        <v>62</v>
      </c>
      <c r="D5197" s="24">
        <v>45078</v>
      </c>
      <c r="E5197">
        <v>128.62</v>
      </c>
    </row>
    <row r="5198" spans="1:5" x14ac:dyDescent="0.35">
      <c r="A5198" s="6">
        <v>44782</v>
      </c>
      <c r="B5198" t="s">
        <v>45</v>
      </c>
      <c r="C5198" t="s">
        <v>62</v>
      </c>
      <c r="D5198" s="24">
        <v>45170</v>
      </c>
      <c r="E5198">
        <v>122.5</v>
      </c>
    </row>
    <row r="5199" spans="1:5" x14ac:dyDescent="0.35">
      <c r="A5199" s="6">
        <v>44782</v>
      </c>
      <c r="B5199" t="s">
        <v>45</v>
      </c>
      <c r="C5199" t="s">
        <v>62</v>
      </c>
      <c r="D5199" s="24">
        <v>45261</v>
      </c>
      <c r="E5199">
        <v>65</v>
      </c>
    </row>
    <row r="5200" spans="1:5" x14ac:dyDescent="0.35">
      <c r="A5200" s="6">
        <v>44783</v>
      </c>
      <c r="B5200" t="s">
        <v>45</v>
      </c>
      <c r="C5200" t="s">
        <v>62</v>
      </c>
      <c r="D5200" s="24">
        <v>44805</v>
      </c>
      <c r="E5200">
        <v>211</v>
      </c>
    </row>
    <row r="5201" spans="1:5" x14ac:dyDescent="0.35">
      <c r="A5201" s="6">
        <v>44783</v>
      </c>
      <c r="B5201" t="s">
        <v>45</v>
      </c>
      <c r="C5201" t="s">
        <v>62</v>
      </c>
      <c r="D5201" s="24">
        <v>44896</v>
      </c>
      <c r="E5201">
        <v>93</v>
      </c>
    </row>
    <row r="5202" spans="1:5" x14ac:dyDescent="0.35">
      <c r="A5202" s="6">
        <v>44783</v>
      </c>
      <c r="B5202" t="s">
        <v>45</v>
      </c>
      <c r="C5202" t="s">
        <v>62</v>
      </c>
      <c r="D5202" s="24">
        <v>44986</v>
      </c>
      <c r="E5202">
        <v>101.91</v>
      </c>
    </row>
    <row r="5203" spans="1:5" x14ac:dyDescent="0.35">
      <c r="A5203" s="6">
        <v>44783</v>
      </c>
      <c r="B5203" t="s">
        <v>45</v>
      </c>
      <c r="C5203" t="s">
        <v>62</v>
      </c>
      <c r="D5203" s="24">
        <v>45078</v>
      </c>
      <c r="E5203">
        <v>135.51</v>
      </c>
    </row>
    <row r="5204" spans="1:5" x14ac:dyDescent="0.35">
      <c r="A5204" s="6">
        <v>44783</v>
      </c>
      <c r="B5204" t="s">
        <v>45</v>
      </c>
      <c r="C5204" t="s">
        <v>62</v>
      </c>
      <c r="D5204" s="24">
        <v>45170</v>
      </c>
      <c r="E5204">
        <v>127.99</v>
      </c>
    </row>
    <row r="5205" spans="1:5" x14ac:dyDescent="0.35">
      <c r="A5205" s="6">
        <v>44783</v>
      </c>
      <c r="B5205" t="s">
        <v>45</v>
      </c>
      <c r="C5205" t="s">
        <v>62</v>
      </c>
      <c r="D5205" s="24">
        <v>45261</v>
      </c>
      <c r="E5205">
        <v>67.75</v>
      </c>
    </row>
    <row r="5206" spans="1:5" x14ac:dyDescent="0.35">
      <c r="A5206" s="6">
        <v>44784</v>
      </c>
      <c r="B5206" t="s">
        <v>45</v>
      </c>
      <c r="C5206" t="s">
        <v>62</v>
      </c>
      <c r="D5206" s="24">
        <v>44805</v>
      </c>
      <c r="E5206">
        <v>207</v>
      </c>
    </row>
    <row r="5207" spans="1:5" x14ac:dyDescent="0.35">
      <c r="A5207" s="6">
        <v>44784</v>
      </c>
      <c r="B5207" t="s">
        <v>45</v>
      </c>
      <c r="C5207" t="s">
        <v>62</v>
      </c>
      <c r="D5207" s="24">
        <v>44896</v>
      </c>
      <c r="E5207">
        <v>97</v>
      </c>
    </row>
    <row r="5208" spans="1:5" x14ac:dyDescent="0.35">
      <c r="A5208" s="6">
        <v>44784</v>
      </c>
      <c r="B5208" t="s">
        <v>45</v>
      </c>
      <c r="C5208" t="s">
        <v>62</v>
      </c>
      <c r="D5208" s="24">
        <v>44986</v>
      </c>
      <c r="E5208">
        <v>103.56</v>
      </c>
    </row>
    <row r="5209" spans="1:5" x14ac:dyDescent="0.35">
      <c r="A5209" s="6">
        <v>44784</v>
      </c>
      <c r="B5209" t="s">
        <v>45</v>
      </c>
      <c r="C5209" t="s">
        <v>62</v>
      </c>
      <c r="D5209" s="24">
        <v>45078</v>
      </c>
      <c r="E5209">
        <v>137.69999999999999</v>
      </c>
    </row>
    <row r="5210" spans="1:5" x14ac:dyDescent="0.35">
      <c r="A5210" s="6">
        <v>44784</v>
      </c>
      <c r="B5210" t="s">
        <v>45</v>
      </c>
      <c r="C5210" t="s">
        <v>62</v>
      </c>
      <c r="D5210" s="24">
        <v>45170</v>
      </c>
      <c r="E5210">
        <v>130.06</v>
      </c>
    </row>
    <row r="5211" spans="1:5" x14ac:dyDescent="0.35">
      <c r="A5211" s="6">
        <v>44784</v>
      </c>
      <c r="B5211" t="s">
        <v>45</v>
      </c>
      <c r="C5211" t="s">
        <v>62</v>
      </c>
      <c r="D5211" s="24">
        <v>45261</v>
      </c>
      <c r="E5211">
        <v>68.84</v>
      </c>
    </row>
    <row r="5212" spans="1:5" x14ac:dyDescent="0.35">
      <c r="A5212" s="6">
        <v>44785</v>
      </c>
      <c r="B5212" t="s">
        <v>45</v>
      </c>
      <c r="C5212" t="s">
        <v>62</v>
      </c>
      <c r="D5212" s="24">
        <v>44805</v>
      </c>
      <c r="E5212">
        <v>210</v>
      </c>
    </row>
    <row r="5213" spans="1:5" x14ac:dyDescent="0.35">
      <c r="A5213" s="6">
        <v>44785</v>
      </c>
      <c r="B5213" t="s">
        <v>45</v>
      </c>
      <c r="C5213" t="s">
        <v>62</v>
      </c>
      <c r="D5213" s="24">
        <v>44896</v>
      </c>
      <c r="E5213">
        <v>104.5</v>
      </c>
    </row>
    <row r="5214" spans="1:5" x14ac:dyDescent="0.35">
      <c r="A5214" s="6">
        <v>44785</v>
      </c>
      <c r="B5214" t="s">
        <v>45</v>
      </c>
      <c r="C5214" t="s">
        <v>62</v>
      </c>
      <c r="D5214" s="24">
        <v>44986</v>
      </c>
      <c r="E5214">
        <v>109.25</v>
      </c>
    </row>
    <row r="5215" spans="1:5" x14ac:dyDescent="0.35">
      <c r="A5215" s="6">
        <v>44785</v>
      </c>
      <c r="B5215" t="s">
        <v>45</v>
      </c>
      <c r="C5215" t="s">
        <v>62</v>
      </c>
      <c r="D5215" s="24">
        <v>45078</v>
      </c>
      <c r="E5215">
        <v>144.9</v>
      </c>
    </row>
    <row r="5216" spans="1:5" x14ac:dyDescent="0.35">
      <c r="A5216" s="6">
        <v>44785</v>
      </c>
      <c r="B5216" t="s">
        <v>45</v>
      </c>
      <c r="C5216" t="s">
        <v>62</v>
      </c>
      <c r="D5216" s="24">
        <v>45170</v>
      </c>
      <c r="E5216">
        <v>136.86000000000001</v>
      </c>
    </row>
    <row r="5217" spans="1:5" x14ac:dyDescent="0.35">
      <c r="A5217" s="6">
        <v>44785</v>
      </c>
      <c r="B5217" t="s">
        <v>45</v>
      </c>
      <c r="C5217" t="s">
        <v>62</v>
      </c>
      <c r="D5217" s="24">
        <v>45261</v>
      </c>
      <c r="E5217">
        <v>72.44</v>
      </c>
    </row>
    <row r="5218" spans="1:5" x14ac:dyDescent="0.35">
      <c r="A5218" s="6">
        <v>44788</v>
      </c>
      <c r="B5218" t="s">
        <v>45</v>
      </c>
      <c r="C5218" t="s">
        <v>62</v>
      </c>
      <c r="D5218" s="24">
        <v>44805</v>
      </c>
      <c r="E5218">
        <v>213</v>
      </c>
    </row>
    <row r="5219" spans="1:5" x14ac:dyDescent="0.35">
      <c r="A5219" s="6">
        <v>44788</v>
      </c>
      <c r="B5219" t="s">
        <v>45</v>
      </c>
      <c r="C5219" t="s">
        <v>62</v>
      </c>
      <c r="D5219" s="24">
        <v>44896</v>
      </c>
      <c r="E5219">
        <v>103</v>
      </c>
    </row>
    <row r="5220" spans="1:5" x14ac:dyDescent="0.35">
      <c r="A5220" s="6">
        <v>44788</v>
      </c>
      <c r="B5220" t="s">
        <v>45</v>
      </c>
      <c r="C5220" t="s">
        <v>62</v>
      </c>
      <c r="D5220" s="24">
        <v>44986</v>
      </c>
      <c r="E5220">
        <v>109.25</v>
      </c>
    </row>
    <row r="5221" spans="1:5" x14ac:dyDescent="0.35">
      <c r="A5221" s="6">
        <v>44788</v>
      </c>
      <c r="B5221" t="s">
        <v>45</v>
      </c>
      <c r="C5221" t="s">
        <v>62</v>
      </c>
      <c r="D5221" s="24">
        <v>45078</v>
      </c>
      <c r="E5221">
        <v>146.38</v>
      </c>
    </row>
    <row r="5222" spans="1:5" x14ac:dyDescent="0.35">
      <c r="A5222" s="6">
        <v>44788</v>
      </c>
      <c r="B5222" t="s">
        <v>45</v>
      </c>
      <c r="C5222" t="s">
        <v>62</v>
      </c>
      <c r="D5222" s="24">
        <v>45170</v>
      </c>
      <c r="E5222">
        <v>138.26</v>
      </c>
    </row>
    <row r="5223" spans="1:5" x14ac:dyDescent="0.35">
      <c r="A5223" s="6">
        <v>44788</v>
      </c>
      <c r="B5223" t="s">
        <v>45</v>
      </c>
      <c r="C5223" t="s">
        <v>62</v>
      </c>
      <c r="D5223" s="24">
        <v>45261</v>
      </c>
      <c r="E5223">
        <v>73.180000000000007</v>
      </c>
    </row>
    <row r="5224" spans="1:5" x14ac:dyDescent="0.35">
      <c r="A5224" s="6">
        <v>44789</v>
      </c>
      <c r="B5224" t="s">
        <v>45</v>
      </c>
      <c r="C5224" t="s">
        <v>62</v>
      </c>
      <c r="D5224" s="24">
        <v>44805</v>
      </c>
      <c r="E5224">
        <v>211.33</v>
      </c>
    </row>
    <row r="5225" spans="1:5" x14ac:dyDescent="0.35">
      <c r="A5225" s="6">
        <v>44789</v>
      </c>
      <c r="B5225" t="s">
        <v>45</v>
      </c>
      <c r="C5225" t="s">
        <v>62</v>
      </c>
      <c r="D5225" s="24">
        <v>44896</v>
      </c>
      <c r="E5225">
        <v>104.5</v>
      </c>
    </row>
    <row r="5226" spans="1:5" x14ac:dyDescent="0.35">
      <c r="A5226" s="6">
        <v>44789</v>
      </c>
      <c r="B5226" t="s">
        <v>45</v>
      </c>
      <c r="C5226" t="s">
        <v>62</v>
      </c>
      <c r="D5226" s="24">
        <v>44986</v>
      </c>
      <c r="E5226">
        <v>110.75</v>
      </c>
    </row>
    <row r="5227" spans="1:5" x14ac:dyDescent="0.35">
      <c r="A5227" s="6">
        <v>44789</v>
      </c>
      <c r="B5227" t="s">
        <v>45</v>
      </c>
      <c r="C5227" t="s">
        <v>62</v>
      </c>
      <c r="D5227" s="24">
        <v>45078</v>
      </c>
      <c r="E5227">
        <v>148.75</v>
      </c>
    </row>
    <row r="5228" spans="1:5" x14ac:dyDescent="0.35">
      <c r="A5228" s="6">
        <v>44789</v>
      </c>
      <c r="B5228" t="s">
        <v>45</v>
      </c>
      <c r="C5228" t="s">
        <v>62</v>
      </c>
      <c r="D5228" s="24">
        <v>45170</v>
      </c>
      <c r="E5228">
        <v>142.29</v>
      </c>
    </row>
    <row r="5229" spans="1:5" x14ac:dyDescent="0.35">
      <c r="A5229" s="6">
        <v>44789</v>
      </c>
      <c r="B5229" t="s">
        <v>45</v>
      </c>
      <c r="C5229" t="s">
        <v>62</v>
      </c>
      <c r="D5229" s="24">
        <v>45261</v>
      </c>
      <c r="E5229">
        <v>76</v>
      </c>
    </row>
    <row r="5230" spans="1:5" x14ac:dyDescent="0.35">
      <c r="A5230" s="6">
        <v>44790</v>
      </c>
      <c r="B5230" t="s">
        <v>45</v>
      </c>
      <c r="C5230" t="s">
        <v>62</v>
      </c>
      <c r="D5230" s="24">
        <v>44805</v>
      </c>
      <c r="E5230">
        <v>207</v>
      </c>
    </row>
    <row r="5231" spans="1:5" x14ac:dyDescent="0.35">
      <c r="A5231" s="6">
        <v>44790</v>
      </c>
      <c r="B5231" t="s">
        <v>45</v>
      </c>
      <c r="C5231" t="s">
        <v>62</v>
      </c>
      <c r="D5231" s="24">
        <v>44896</v>
      </c>
      <c r="E5231">
        <v>104</v>
      </c>
    </row>
    <row r="5232" spans="1:5" x14ac:dyDescent="0.35">
      <c r="A5232" s="6">
        <v>44790</v>
      </c>
      <c r="B5232" t="s">
        <v>45</v>
      </c>
      <c r="C5232" t="s">
        <v>62</v>
      </c>
      <c r="D5232" s="24">
        <v>44986</v>
      </c>
      <c r="E5232">
        <v>112</v>
      </c>
    </row>
    <row r="5233" spans="1:5" x14ac:dyDescent="0.35">
      <c r="A5233" s="6">
        <v>44790</v>
      </c>
      <c r="B5233" t="s">
        <v>45</v>
      </c>
      <c r="C5233" t="s">
        <v>62</v>
      </c>
      <c r="D5233" s="24">
        <v>45078</v>
      </c>
      <c r="E5233">
        <v>149.75</v>
      </c>
    </row>
    <row r="5234" spans="1:5" x14ac:dyDescent="0.35">
      <c r="A5234" s="6">
        <v>44790</v>
      </c>
      <c r="B5234" t="s">
        <v>45</v>
      </c>
      <c r="C5234" t="s">
        <v>62</v>
      </c>
      <c r="D5234" s="24">
        <v>45170</v>
      </c>
      <c r="E5234">
        <v>146</v>
      </c>
    </row>
    <row r="5235" spans="1:5" x14ac:dyDescent="0.35">
      <c r="A5235" s="6">
        <v>44790</v>
      </c>
      <c r="B5235" t="s">
        <v>45</v>
      </c>
      <c r="C5235" t="s">
        <v>62</v>
      </c>
      <c r="D5235" s="24">
        <v>45261</v>
      </c>
      <c r="E5235">
        <v>76</v>
      </c>
    </row>
    <row r="5236" spans="1:5" x14ac:dyDescent="0.35">
      <c r="A5236" s="6">
        <v>44791</v>
      </c>
      <c r="B5236" t="s">
        <v>45</v>
      </c>
      <c r="C5236" t="s">
        <v>62</v>
      </c>
      <c r="D5236" s="24">
        <v>44805</v>
      </c>
      <c r="E5236">
        <v>207</v>
      </c>
    </row>
    <row r="5237" spans="1:5" x14ac:dyDescent="0.35">
      <c r="A5237" s="6">
        <v>44791</v>
      </c>
      <c r="B5237" t="s">
        <v>45</v>
      </c>
      <c r="C5237" t="s">
        <v>62</v>
      </c>
      <c r="D5237" s="24">
        <v>44896</v>
      </c>
      <c r="E5237">
        <v>104</v>
      </c>
    </row>
    <row r="5238" spans="1:5" x14ac:dyDescent="0.35">
      <c r="A5238" s="6">
        <v>44791</v>
      </c>
      <c r="B5238" t="s">
        <v>45</v>
      </c>
      <c r="C5238" t="s">
        <v>62</v>
      </c>
      <c r="D5238" s="24">
        <v>44986</v>
      </c>
      <c r="E5238">
        <v>112</v>
      </c>
    </row>
    <row r="5239" spans="1:5" x14ac:dyDescent="0.35">
      <c r="A5239" s="6">
        <v>44791</v>
      </c>
      <c r="B5239" t="s">
        <v>45</v>
      </c>
      <c r="C5239" t="s">
        <v>62</v>
      </c>
      <c r="D5239" s="24">
        <v>45078</v>
      </c>
      <c r="E5239">
        <v>149.75</v>
      </c>
    </row>
    <row r="5240" spans="1:5" x14ac:dyDescent="0.35">
      <c r="A5240" s="6">
        <v>44791</v>
      </c>
      <c r="B5240" t="s">
        <v>45</v>
      </c>
      <c r="C5240" t="s">
        <v>62</v>
      </c>
      <c r="D5240" s="24">
        <v>45170</v>
      </c>
      <c r="E5240">
        <v>146</v>
      </c>
    </row>
    <row r="5241" spans="1:5" x14ac:dyDescent="0.35">
      <c r="A5241" s="6">
        <v>44791</v>
      </c>
      <c r="B5241" t="s">
        <v>45</v>
      </c>
      <c r="C5241" t="s">
        <v>62</v>
      </c>
      <c r="D5241" s="24">
        <v>45261</v>
      </c>
      <c r="E5241">
        <v>76</v>
      </c>
    </row>
    <row r="5242" spans="1:5" x14ac:dyDescent="0.35">
      <c r="A5242" s="6">
        <v>44792</v>
      </c>
      <c r="B5242" t="s">
        <v>45</v>
      </c>
      <c r="C5242" t="s">
        <v>62</v>
      </c>
      <c r="D5242" s="24">
        <v>44805</v>
      </c>
      <c r="E5242">
        <v>212</v>
      </c>
    </row>
    <row r="5243" spans="1:5" x14ac:dyDescent="0.35">
      <c r="A5243" s="6">
        <v>44792</v>
      </c>
      <c r="B5243" t="s">
        <v>45</v>
      </c>
      <c r="C5243" t="s">
        <v>62</v>
      </c>
      <c r="D5243" s="24">
        <v>44896</v>
      </c>
      <c r="E5243">
        <v>107</v>
      </c>
    </row>
    <row r="5244" spans="1:5" x14ac:dyDescent="0.35">
      <c r="A5244" s="6">
        <v>44792</v>
      </c>
      <c r="B5244" t="s">
        <v>45</v>
      </c>
      <c r="C5244" t="s">
        <v>62</v>
      </c>
      <c r="D5244" s="24">
        <v>44986</v>
      </c>
      <c r="E5244">
        <v>117.5</v>
      </c>
    </row>
    <row r="5245" spans="1:5" x14ac:dyDescent="0.35">
      <c r="A5245" s="6">
        <v>44792</v>
      </c>
      <c r="B5245" t="s">
        <v>45</v>
      </c>
      <c r="C5245" t="s">
        <v>62</v>
      </c>
      <c r="D5245" s="24">
        <v>45078</v>
      </c>
      <c r="E5245">
        <v>153</v>
      </c>
    </row>
    <row r="5246" spans="1:5" x14ac:dyDescent="0.35">
      <c r="A5246" s="6">
        <v>44792</v>
      </c>
      <c r="B5246" t="s">
        <v>45</v>
      </c>
      <c r="C5246" t="s">
        <v>62</v>
      </c>
      <c r="D5246" s="24">
        <v>45170</v>
      </c>
      <c r="E5246">
        <v>150</v>
      </c>
    </row>
    <row r="5247" spans="1:5" x14ac:dyDescent="0.35">
      <c r="A5247" s="6">
        <v>44792</v>
      </c>
      <c r="B5247" t="s">
        <v>45</v>
      </c>
      <c r="C5247" t="s">
        <v>62</v>
      </c>
      <c r="D5247" s="24">
        <v>45261</v>
      </c>
      <c r="E5247">
        <v>78.75</v>
      </c>
    </row>
    <row r="5248" spans="1:5" x14ac:dyDescent="0.35">
      <c r="A5248" s="6">
        <v>44795</v>
      </c>
      <c r="B5248" t="s">
        <v>45</v>
      </c>
      <c r="C5248" t="s">
        <v>62</v>
      </c>
      <c r="D5248" s="24">
        <v>44805</v>
      </c>
      <c r="E5248">
        <v>212</v>
      </c>
    </row>
    <row r="5249" spans="1:5" x14ac:dyDescent="0.35">
      <c r="A5249" s="6">
        <v>44795</v>
      </c>
      <c r="B5249" t="s">
        <v>45</v>
      </c>
      <c r="C5249" t="s">
        <v>62</v>
      </c>
      <c r="D5249" s="24">
        <v>44896</v>
      </c>
      <c r="E5249">
        <v>112</v>
      </c>
    </row>
    <row r="5250" spans="1:5" x14ac:dyDescent="0.35">
      <c r="A5250" s="6">
        <v>44795</v>
      </c>
      <c r="B5250" t="s">
        <v>45</v>
      </c>
      <c r="C5250" t="s">
        <v>62</v>
      </c>
      <c r="D5250" s="24">
        <v>44986</v>
      </c>
      <c r="E5250">
        <v>122.33</v>
      </c>
    </row>
    <row r="5251" spans="1:5" x14ac:dyDescent="0.35">
      <c r="A5251" s="6">
        <v>44795</v>
      </c>
      <c r="B5251" t="s">
        <v>45</v>
      </c>
      <c r="C5251" t="s">
        <v>62</v>
      </c>
      <c r="D5251" s="24">
        <v>45078</v>
      </c>
      <c r="E5251">
        <v>158.49</v>
      </c>
    </row>
    <row r="5252" spans="1:5" x14ac:dyDescent="0.35">
      <c r="A5252" s="6">
        <v>44795</v>
      </c>
      <c r="B5252" t="s">
        <v>45</v>
      </c>
      <c r="C5252" t="s">
        <v>62</v>
      </c>
      <c r="D5252" s="24">
        <v>45170</v>
      </c>
      <c r="E5252">
        <v>154.97</v>
      </c>
    </row>
    <row r="5253" spans="1:5" x14ac:dyDescent="0.35">
      <c r="A5253" s="6">
        <v>44795</v>
      </c>
      <c r="B5253" t="s">
        <v>45</v>
      </c>
      <c r="C5253" t="s">
        <v>62</v>
      </c>
      <c r="D5253" s="24">
        <v>45261</v>
      </c>
      <c r="E5253">
        <v>79.73</v>
      </c>
    </row>
    <row r="5254" spans="1:5" x14ac:dyDescent="0.35">
      <c r="A5254" s="6">
        <v>44796</v>
      </c>
      <c r="B5254" t="s">
        <v>45</v>
      </c>
      <c r="C5254" t="s">
        <v>62</v>
      </c>
      <c r="D5254" s="24">
        <v>44805</v>
      </c>
      <c r="E5254">
        <v>212</v>
      </c>
    </row>
    <row r="5255" spans="1:5" x14ac:dyDescent="0.35">
      <c r="A5255" s="6">
        <v>44796</v>
      </c>
      <c r="B5255" t="s">
        <v>45</v>
      </c>
      <c r="C5255" t="s">
        <v>62</v>
      </c>
      <c r="D5255" s="24">
        <v>44896</v>
      </c>
      <c r="E5255">
        <v>110</v>
      </c>
    </row>
    <row r="5256" spans="1:5" x14ac:dyDescent="0.35">
      <c r="A5256" s="6">
        <v>44796</v>
      </c>
      <c r="B5256" t="s">
        <v>45</v>
      </c>
      <c r="C5256" t="s">
        <v>62</v>
      </c>
      <c r="D5256" s="24">
        <v>44986</v>
      </c>
      <c r="E5256">
        <v>123.5</v>
      </c>
    </row>
    <row r="5257" spans="1:5" x14ac:dyDescent="0.35">
      <c r="A5257" s="6">
        <v>44796</v>
      </c>
      <c r="B5257" t="s">
        <v>45</v>
      </c>
      <c r="C5257" t="s">
        <v>62</v>
      </c>
      <c r="D5257" s="24">
        <v>45078</v>
      </c>
      <c r="E5257">
        <v>160</v>
      </c>
    </row>
    <row r="5258" spans="1:5" x14ac:dyDescent="0.35">
      <c r="A5258" s="6">
        <v>44796</v>
      </c>
      <c r="B5258" t="s">
        <v>45</v>
      </c>
      <c r="C5258" t="s">
        <v>62</v>
      </c>
      <c r="D5258" s="24">
        <v>45170</v>
      </c>
      <c r="E5258">
        <v>155</v>
      </c>
    </row>
    <row r="5259" spans="1:5" x14ac:dyDescent="0.35">
      <c r="A5259" s="6">
        <v>44796</v>
      </c>
      <c r="B5259" t="s">
        <v>45</v>
      </c>
      <c r="C5259" t="s">
        <v>62</v>
      </c>
      <c r="D5259" s="24">
        <v>45261</v>
      </c>
      <c r="E5259">
        <v>80.75</v>
      </c>
    </row>
    <row r="5260" spans="1:5" x14ac:dyDescent="0.35">
      <c r="A5260" s="6">
        <v>44797</v>
      </c>
      <c r="B5260" t="s">
        <v>45</v>
      </c>
      <c r="C5260" t="s">
        <v>62</v>
      </c>
      <c r="D5260" s="24">
        <v>44805</v>
      </c>
      <c r="E5260">
        <v>207</v>
      </c>
    </row>
    <row r="5261" spans="1:5" x14ac:dyDescent="0.35">
      <c r="A5261" s="6">
        <v>44797</v>
      </c>
      <c r="B5261" t="s">
        <v>45</v>
      </c>
      <c r="C5261" t="s">
        <v>62</v>
      </c>
      <c r="D5261" s="24">
        <v>44896</v>
      </c>
      <c r="E5261">
        <v>104.5</v>
      </c>
    </row>
    <row r="5262" spans="1:5" x14ac:dyDescent="0.35">
      <c r="A5262" s="6">
        <v>44797</v>
      </c>
      <c r="B5262" t="s">
        <v>45</v>
      </c>
      <c r="C5262" t="s">
        <v>62</v>
      </c>
      <c r="D5262" s="24">
        <v>44986</v>
      </c>
      <c r="E5262">
        <v>123.5</v>
      </c>
    </row>
    <row r="5263" spans="1:5" x14ac:dyDescent="0.35">
      <c r="A5263" s="6">
        <v>44797</v>
      </c>
      <c r="B5263" t="s">
        <v>45</v>
      </c>
      <c r="C5263" t="s">
        <v>62</v>
      </c>
      <c r="D5263" s="24">
        <v>45078</v>
      </c>
      <c r="E5263">
        <v>157</v>
      </c>
    </row>
    <row r="5264" spans="1:5" x14ac:dyDescent="0.35">
      <c r="A5264" s="6">
        <v>44797</v>
      </c>
      <c r="B5264" t="s">
        <v>45</v>
      </c>
      <c r="C5264" t="s">
        <v>62</v>
      </c>
      <c r="D5264" s="24">
        <v>45170</v>
      </c>
      <c r="E5264">
        <v>153</v>
      </c>
    </row>
    <row r="5265" spans="1:5" x14ac:dyDescent="0.35">
      <c r="A5265" s="6">
        <v>44797</v>
      </c>
      <c r="B5265" t="s">
        <v>45</v>
      </c>
      <c r="C5265" t="s">
        <v>62</v>
      </c>
      <c r="D5265" s="24">
        <v>45261</v>
      </c>
      <c r="E5265">
        <v>77</v>
      </c>
    </row>
    <row r="5266" spans="1:5" x14ac:dyDescent="0.35">
      <c r="A5266" s="6">
        <v>44798</v>
      </c>
      <c r="B5266" t="s">
        <v>45</v>
      </c>
      <c r="C5266" t="s">
        <v>62</v>
      </c>
      <c r="D5266" s="24">
        <v>44805</v>
      </c>
      <c r="E5266">
        <v>206</v>
      </c>
    </row>
    <row r="5267" spans="1:5" x14ac:dyDescent="0.35">
      <c r="A5267" s="6">
        <v>44798</v>
      </c>
      <c r="B5267" t="s">
        <v>45</v>
      </c>
      <c r="C5267" t="s">
        <v>62</v>
      </c>
      <c r="D5267" s="24">
        <v>44896</v>
      </c>
      <c r="E5267">
        <v>104.5</v>
      </c>
    </row>
    <row r="5268" spans="1:5" x14ac:dyDescent="0.35">
      <c r="A5268" s="6">
        <v>44798</v>
      </c>
      <c r="B5268" t="s">
        <v>45</v>
      </c>
      <c r="C5268" t="s">
        <v>62</v>
      </c>
      <c r="D5268" s="24">
        <v>44986</v>
      </c>
      <c r="E5268">
        <v>126</v>
      </c>
    </row>
    <row r="5269" spans="1:5" x14ac:dyDescent="0.35">
      <c r="A5269" s="6">
        <v>44798</v>
      </c>
      <c r="B5269" t="s">
        <v>45</v>
      </c>
      <c r="C5269" t="s">
        <v>62</v>
      </c>
      <c r="D5269" s="24">
        <v>45078</v>
      </c>
      <c r="E5269">
        <v>157</v>
      </c>
    </row>
    <row r="5270" spans="1:5" x14ac:dyDescent="0.35">
      <c r="A5270" s="6">
        <v>44798</v>
      </c>
      <c r="B5270" t="s">
        <v>45</v>
      </c>
      <c r="C5270" t="s">
        <v>62</v>
      </c>
      <c r="D5270" s="24">
        <v>45170</v>
      </c>
      <c r="E5270">
        <v>152.75</v>
      </c>
    </row>
    <row r="5271" spans="1:5" x14ac:dyDescent="0.35">
      <c r="A5271" s="6">
        <v>44798</v>
      </c>
      <c r="B5271" t="s">
        <v>45</v>
      </c>
      <c r="C5271" t="s">
        <v>62</v>
      </c>
      <c r="D5271" s="24">
        <v>45261</v>
      </c>
      <c r="E5271">
        <v>78</v>
      </c>
    </row>
    <row r="5272" spans="1:5" x14ac:dyDescent="0.35">
      <c r="A5272" s="6">
        <v>44799</v>
      </c>
      <c r="B5272" t="s">
        <v>45</v>
      </c>
      <c r="C5272" t="s">
        <v>62</v>
      </c>
      <c r="D5272" s="24">
        <v>44805</v>
      </c>
      <c r="E5272">
        <v>206.75</v>
      </c>
    </row>
    <row r="5273" spans="1:5" x14ac:dyDescent="0.35">
      <c r="A5273" s="6">
        <v>44799</v>
      </c>
      <c r="B5273" t="s">
        <v>45</v>
      </c>
      <c r="C5273" t="s">
        <v>62</v>
      </c>
      <c r="D5273" s="24">
        <v>44896</v>
      </c>
      <c r="E5273">
        <v>110</v>
      </c>
    </row>
    <row r="5274" spans="1:5" x14ac:dyDescent="0.35">
      <c r="A5274" s="6">
        <v>44799</v>
      </c>
      <c r="B5274" t="s">
        <v>45</v>
      </c>
      <c r="C5274" t="s">
        <v>62</v>
      </c>
      <c r="D5274" s="24">
        <v>44986</v>
      </c>
      <c r="E5274">
        <v>126.62</v>
      </c>
    </row>
    <row r="5275" spans="1:5" x14ac:dyDescent="0.35">
      <c r="A5275" s="6">
        <v>44799</v>
      </c>
      <c r="B5275" t="s">
        <v>45</v>
      </c>
      <c r="C5275" t="s">
        <v>62</v>
      </c>
      <c r="D5275" s="24">
        <v>45078</v>
      </c>
      <c r="E5275">
        <v>157.77000000000001</v>
      </c>
    </row>
    <row r="5276" spans="1:5" x14ac:dyDescent="0.35">
      <c r="A5276" s="6">
        <v>44799</v>
      </c>
      <c r="B5276" t="s">
        <v>45</v>
      </c>
      <c r="C5276" t="s">
        <v>62</v>
      </c>
      <c r="D5276" s="24">
        <v>45170</v>
      </c>
      <c r="E5276">
        <v>155.25</v>
      </c>
    </row>
    <row r="5277" spans="1:5" x14ac:dyDescent="0.35">
      <c r="A5277" s="6">
        <v>44799</v>
      </c>
      <c r="B5277" t="s">
        <v>45</v>
      </c>
      <c r="C5277" t="s">
        <v>62</v>
      </c>
      <c r="D5277" s="24">
        <v>45261</v>
      </c>
      <c r="E5277">
        <v>78</v>
      </c>
    </row>
    <row r="5278" spans="1:5" x14ac:dyDescent="0.35">
      <c r="A5278" s="6">
        <v>44802</v>
      </c>
      <c r="B5278" t="s">
        <v>45</v>
      </c>
      <c r="C5278" t="s">
        <v>62</v>
      </c>
      <c r="D5278" s="24">
        <v>44805</v>
      </c>
      <c r="E5278">
        <v>205.25</v>
      </c>
    </row>
    <row r="5279" spans="1:5" x14ac:dyDescent="0.35">
      <c r="A5279" s="6">
        <v>44802</v>
      </c>
      <c r="B5279" t="s">
        <v>45</v>
      </c>
      <c r="C5279" t="s">
        <v>62</v>
      </c>
      <c r="D5279" s="24">
        <v>44896</v>
      </c>
      <c r="E5279">
        <v>116</v>
      </c>
    </row>
    <row r="5280" spans="1:5" x14ac:dyDescent="0.35">
      <c r="A5280" s="6">
        <v>44802</v>
      </c>
      <c r="B5280" t="s">
        <v>45</v>
      </c>
      <c r="C5280" t="s">
        <v>62</v>
      </c>
      <c r="D5280" s="24">
        <v>44986</v>
      </c>
      <c r="E5280">
        <v>131.41999999999999</v>
      </c>
    </row>
    <row r="5281" spans="1:5" x14ac:dyDescent="0.35">
      <c r="A5281" s="6">
        <v>44802</v>
      </c>
      <c r="B5281" t="s">
        <v>45</v>
      </c>
      <c r="C5281" t="s">
        <v>62</v>
      </c>
      <c r="D5281" s="24">
        <v>45078</v>
      </c>
      <c r="E5281">
        <v>163.75</v>
      </c>
    </row>
    <row r="5282" spans="1:5" x14ac:dyDescent="0.35">
      <c r="A5282" s="6">
        <v>44802</v>
      </c>
      <c r="B5282" t="s">
        <v>45</v>
      </c>
      <c r="C5282" t="s">
        <v>62</v>
      </c>
      <c r="D5282" s="24">
        <v>45170</v>
      </c>
      <c r="E5282">
        <v>161.13</v>
      </c>
    </row>
    <row r="5283" spans="1:5" x14ac:dyDescent="0.35">
      <c r="A5283" s="6">
        <v>44802</v>
      </c>
      <c r="B5283" t="s">
        <v>45</v>
      </c>
      <c r="C5283" t="s">
        <v>62</v>
      </c>
      <c r="D5283" s="24">
        <v>45261</v>
      </c>
      <c r="E5283">
        <v>81.25</v>
      </c>
    </row>
    <row r="5284" spans="1:5" x14ac:dyDescent="0.35">
      <c r="A5284" s="6">
        <v>44803</v>
      </c>
      <c r="B5284" t="s">
        <v>45</v>
      </c>
      <c r="C5284" t="s">
        <v>62</v>
      </c>
      <c r="D5284" s="24">
        <v>44805</v>
      </c>
      <c r="E5284">
        <v>205.25</v>
      </c>
    </row>
    <row r="5285" spans="1:5" x14ac:dyDescent="0.35">
      <c r="A5285" s="6">
        <v>44803</v>
      </c>
      <c r="B5285" t="s">
        <v>45</v>
      </c>
      <c r="C5285" t="s">
        <v>62</v>
      </c>
      <c r="D5285" s="24">
        <v>44896</v>
      </c>
      <c r="E5285">
        <v>117.9</v>
      </c>
    </row>
    <row r="5286" spans="1:5" x14ac:dyDescent="0.35">
      <c r="A5286" s="6">
        <v>44803</v>
      </c>
      <c r="B5286" t="s">
        <v>45</v>
      </c>
      <c r="C5286" t="s">
        <v>62</v>
      </c>
      <c r="D5286" s="24">
        <v>44986</v>
      </c>
      <c r="E5286">
        <v>135.02000000000001</v>
      </c>
    </row>
    <row r="5287" spans="1:5" x14ac:dyDescent="0.35">
      <c r="A5287" s="6">
        <v>44803</v>
      </c>
      <c r="B5287" t="s">
        <v>45</v>
      </c>
      <c r="C5287" t="s">
        <v>62</v>
      </c>
      <c r="D5287" s="24">
        <v>45078</v>
      </c>
      <c r="E5287">
        <v>168.23</v>
      </c>
    </row>
    <row r="5288" spans="1:5" x14ac:dyDescent="0.35">
      <c r="A5288" s="6">
        <v>44803</v>
      </c>
      <c r="B5288" t="s">
        <v>45</v>
      </c>
      <c r="C5288" t="s">
        <v>62</v>
      </c>
      <c r="D5288" s="24">
        <v>45170</v>
      </c>
      <c r="E5288">
        <v>166</v>
      </c>
    </row>
    <row r="5289" spans="1:5" x14ac:dyDescent="0.35">
      <c r="A5289" s="6">
        <v>44803</v>
      </c>
      <c r="B5289" t="s">
        <v>45</v>
      </c>
      <c r="C5289" t="s">
        <v>62</v>
      </c>
      <c r="D5289" s="24">
        <v>45261</v>
      </c>
      <c r="E5289">
        <v>82</v>
      </c>
    </row>
    <row r="5290" spans="1:5" x14ac:dyDescent="0.35">
      <c r="A5290" s="6">
        <v>44804</v>
      </c>
      <c r="B5290" t="s">
        <v>45</v>
      </c>
      <c r="C5290" t="s">
        <v>62</v>
      </c>
      <c r="D5290" s="24">
        <v>44805</v>
      </c>
      <c r="E5290">
        <v>205.25</v>
      </c>
    </row>
    <row r="5291" spans="1:5" x14ac:dyDescent="0.35">
      <c r="A5291" s="6">
        <v>44804</v>
      </c>
      <c r="B5291" t="s">
        <v>45</v>
      </c>
      <c r="C5291" t="s">
        <v>62</v>
      </c>
      <c r="D5291" s="24">
        <v>44896</v>
      </c>
      <c r="E5291">
        <v>117.9</v>
      </c>
    </row>
    <row r="5292" spans="1:5" x14ac:dyDescent="0.35">
      <c r="A5292" s="6">
        <v>44804</v>
      </c>
      <c r="B5292" t="s">
        <v>45</v>
      </c>
      <c r="C5292" t="s">
        <v>62</v>
      </c>
      <c r="D5292" s="24">
        <v>44986</v>
      </c>
      <c r="E5292">
        <v>134.5</v>
      </c>
    </row>
    <row r="5293" spans="1:5" x14ac:dyDescent="0.35">
      <c r="A5293" s="6">
        <v>44804</v>
      </c>
      <c r="B5293" t="s">
        <v>45</v>
      </c>
      <c r="C5293" t="s">
        <v>62</v>
      </c>
      <c r="D5293" s="24">
        <v>45078</v>
      </c>
      <c r="E5293">
        <v>167.93</v>
      </c>
    </row>
    <row r="5294" spans="1:5" x14ac:dyDescent="0.35">
      <c r="A5294" s="6">
        <v>44804</v>
      </c>
      <c r="B5294" t="s">
        <v>45</v>
      </c>
      <c r="C5294" t="s">
        <v>62</v>
      </c>
      <c r="D5294" s="24">
        <v>45170</v>
      </c>
      <c r="E5294">
        <v>165.71</v>
      </c>
    </row>
    <row r="5295" spans="1:5" x14ac:dyDescent="0.35">
      <c r="A5295" s="6">
        <v>44804</v>
      </c>
      <c r="B5295" t="s">
        <v>45</v>
      </c>
      <c r="C5295" t="s">
        <v>62</v>
      </c>
      <c r="D5295" s="24">
        <v>45261</v>
      </c>
      <c r="E5295">
        <v>81.5</v>
      </c>
    </row>
    <row r="5296" spans="1:5" x14ac:dyDescent="0.35">
      <c r="A5296" s="6">
        <v>44805</v>
      </c>
      <c r="B5296" t="s">
        <v>45</v>
      </c>
      <c r="C5296" t="s">
        <v>62</v>
      </c>
      <c r="D5296" s="24">
        <v>44805</v>
      </c>
      <c r="E5296">
        <v>205.25</v>
      </c>
    </row>
    <row r="5297" spans="1:5" x14ac:dyDescent="0.35">
      <c r="A5297" s="6">
        <v>44805</v>
      </c>
      <c r="B5297" t="s">
        <v>45</v>
      </c>
      <c r="C5297" t="s">
        <v>62</v>
      </c>
      <c r="D5297" s="24">
        <v>44896</v>
      </c>
      <c r="E5297">
        <v>112</v>
      </c>
    </row>
    <row r="5298" spans="1:5" x14ac:dyDescent="0.35">
      <c r="A5298" s="6">
        <v>44805</v>
      </c>
      <c r="B5298" t="s">
        <v>45</v>
      </c>
      <c r="C5298" t="s">
        <v>62</v>
      </c>
      <c r="D5298" s="24">
        <v>44986</v>
      </c>
      <c r="E5298">
        <v>133.83000000000001</v>
      </c>
    </row>
    <row r="5299" spans="1:5" x14ac:dyDescent="0.35">
      <c r="A5299" s="6">
        <v>44805</v>
      </c>
      <c r="B5299" t="s">
        <v>45</v>
      </c>
      <c r="C5299" t="s">
        <v>62</v>
      </c>
      <c r="D5299" s="24">
        <v>45078</v>
      </c>
      <c r="E5299">
        <v>166.48</v>
      </c>
    </row>
    <row r="5300" spans="1:5" x14ac:dyDescent="0.35">
      <c r="A5300" s="6">
        <v>44805</v>
      </c>
      <c r="B5300" t="s">
        <v>45</v>
      </c>
      <c r="C5300" t="s">
        <v>62</v>
      </c>
      <c r="D5300" s="24">
        <v>45170</v>
      </c>
      <c r="E5300">
        <v>163.72999999999999</v>
      </c>
    </row>
    <row r="5301" spans="1:5" x14ac:dyDescent="0.35">
      <c r="A5301" s="6">
        <v>44805</v>
      </c>
      <c r="B5301" t="s">
        <v>45</v>
      </c>
      <c r="C5301" t="s">
        <v>62</v>
      </c>
      <c r="D5301" s="24">
        <v>45261</v>
      </c>
      <c r="E5301">
        <v>80.25</v>
      </c>
    </row>
    <row r="5302" spans="1:5" x14ac:dyDescent="0.35">
      <c r="A5302" s="6">
        <v>44806</v>
      </c>
      <c r="B5302" t="s">
        <v>45</v>
      </c>
      <c r="C5302" t="s">
        <v>62</v>
      </c>
      <c r="D5302" s="24">
        <v>44805</v>
      </c>
      <c r="E5302">
        <v>205.25</v>
      </c>
    </row>
    <row r="5303" spans="1:5" x14ac:dyDescent="0.35">
      <c r="A5303" s="6">
        <v>44806</v>
      </c>
      <c r="B5303" t="s">
        <v>45</v>
      </c>
      <c r="C5303" t="s">
        <v>62</v>
      </c>
      <c r="D5303" s="24">
        <v>44896</v>
      </c>
      <c r="E5303">
        <v>112</v>
      </c>
    </row>
    <row r="5304" spans="1:5" x14ac:dyDescent="0.35">
      <c r="A5304" s="6">
        <v>44806</v>
      </c>
      <c r="B5304" t="s">
        <v>45</v>
      </c>
      <c r="C5304" t="s">
        <v>62</v>
      </c>
      <c r="D5304" s="24">
        <v>44986</v>
      </c>
      <c r="E5304">
        <v>133.83000000000001</v>
      </c>
    </row>
    <row r="5305" spans="1:5" x14ac:dyDescent="0.35">
      <c r="A5305" s="6">
        <v>44806</v>
      </c>
      <c r="B5305" t="s">
        <v>45</v>
      </c>
      <c r="C5305" t="s">
        <v>62</v>
      </c>
      <c r="D5305" s="24">
        <v>45078</v>
      </c>
      <c r="E5305">
        <v>166.48</v>
      </c>
    </row>
    <row r="5306" spans="1:5" x14ac:dyDescent="0.35">
      <c r="A5306" s="6">
        <v>44806</v>
      </c>
      <c r="B5306" t="s">
        <v>45</v>
      </c>
      <c r="C5306" t="s">
        <v>62</v>
      </c>
      <c r="D5306" s="24">
        <v>45170</v>
      </c>
      <c r="E5306">
        <v>163.72999999999999</v>
      </c>
    </row>
    <row r="5307" spans="1:5" x14ac:dyDescent="0.35">
      <c r="A5307" s="6">
        <v>44806</v>
      </c>
      <c r="B5307" t="s">
        <v>45</v>
      </c>
      <c r="C5307" t="s">
        <v>62</v>
      </c>
      <c r="D5307" s="24">
        <v>45261</v>
      </c>
      <c r="E5307">
        <v>80.25</v>
      </c>
    </row>
    <row r="5308" spans="1:5" x14ac:dyDescent="0.35">
      <c r="A5308" s="6">
        <v>44809</v>
      </c>
      <c r="B5308" t="s">
        <v>45</v>
      </c>
      <c r="C5308" t="s">
        <v>62</v>
      </c>
      <c r="D5308" s="24">
        <v>44805</v>
      </c>
      <c r="E5308">
        <v>205.25</v>
      </c>
    </row>
    <row r="5309" spans="1:5" x14ac:dyDescent="0.35">
      <c r="A5309" s="6">
        <v>44809</v>
      </c>
      <c r="B5309" t="s">
        <v>45</v>
      </c>
      <c r="C5309" t="s">
        <v>62</v>
      </c>
      <c r="D5309" s="24">
        <v>44896</v>
      </c>
      <c r="E5309">
        <v>116.75</v>
      </c>
    </row>
    <row r="5310" spans="1:5" x14ac:dyDescent="0.35">
      <c r="A5310" s="6">
        <v>44809</v>
      </c>
      <c r="B5310" t="s">
        <v>45</v>
      </c>
      <c r="C5310" t="s">
        <v>62</v>
      </c>
      <c r="D5310" s="24">
        <v>44986</v>
      </c>
      <c r="E5310">
        <v>137.77000000000001</v>
      </c>
    </row>
    <row r="5311" spans="1:5" x14ac:dyDescent="0.35">
      <c r="A5311" s="6">
        <v>44809</v>
      </c>
      <c r="B5311" t="s">
        <v>45</v>
      </c>
      <c r="C5311" t="s">
        <v>62</v>
      </c>
      <c r="D5311" s="24">
        <v>45078</v>
      </c>
      <c r="E5311">
        <v>172.01</v>
      </c>
    </row>
    <row r="5312" spans="1:5" x14ac:dyDescent="0.35">
      <c r="A5312" s="6">
        <v>44809</v>
      </c>
      <c r="B5312" t="s">
        <v>45</v>
      </c>
      <c r="C5312" t="s">
        <v>62</v>
      </c>
      <c r="D5312" s="24">
        <v>45170</v>
      </c>
      <c r="E5312">
        <v>169.51</v>
      </c>
    </row>
    <row r="5313" spans="1:5" x14ac:dyDescent="0.35">
      <c r="A5313" s="6">
        <v>44809</v>
      </c>
      <c r="B5313" t="s">
        <v>45</v>
      </c>
      <c r="C5313" t="s">
        <v>62</v>
      </c>
      <c r="D5313" s="24">
        <v>45261</v>
      </c>
      <c r="E5313">
        <v>83</v>
      </c>
    </row>
    <row r="5314" spans="1:5" x14ac:dyDescent="0.35">
      <c r="A5314" s="6">
        <v>44810</v>
      </c>
      <c r="B5314" t="s">
        <v>45</v>
      </c>
      <c r="C5314" t="s">
        <v>62</v>
      </c>
      <c r="D5314" s="24">
        <v>44805</v>
      </c>
      <c r="E5314">
        <v>205.25</v>
      </c>
    </row>
    <row r="5315" spans="1:5" x14ac:dyDescent="0.35">
      <c r="A5315" s="6">
        <v>44810</v>
      </c>
      <c r="B5315" t="s">
        <v>45</v>
      </c>
      <c r="C5315" t="s">
        <v>62</v>
      </c>
      <c r="D5315" s="24">
        <v>44896</v>
      </c>
      <c r="E5315">
        <v>119.5</v>
      </c>
    </row>
    <row r="5316" spans="1:5" x14ac:dyDescent="0.35">
      <c r="A5316" s="6">
        <v>44810</v>
      </c>
      <c r="B5316" t="s">
        <v>45</v>
      </c>
      <c r="C5316" t="s">
        <v>62</v>
      </c>
      <c r="D5316" s="24">
        <v>44986</v>
      </c>
      <c r="E5316">
        <v>141.69</v>
      </c>
    </row>
    <row r="5317" spans="1:5" x14ac:dyDescent="0.35">
      <c r="A5317" s="6">
        <v>44810</v>
      </c>
      <c r="B5317" t="s">
        <v>45</v>
      </c>
      <c r="C5317" t="s">
        <v>62</v>
      </c>
      <c r="D5317" s="24">
        <v>45078</v>
      </c>
      <c r="E5317">
        <v>176</v>
      </c>
    </row>
    <row r="5318" spans="1:5" x14ac:dyDescent="0.35">
      <c r="A5318" s="6">
        <v>44810</v>
      </c>
      <c r="B5318" t="s">
        <v>45</v>
      </c>
      <c r="C5318" t="s">
        <v>62</v>
      </c>
      <c r="D5318" s="24">
        <v>45170</v>
      </c>
      <c r="E5318">
        <v>174</v>
      </c>
    </row>
    <row r="5319" spans="1:5" x14ac:dyDescent="0.35">
      <c r="A5319" s="6">
        <v>44810</v>
      </c>
      <c r="B5319" t="s">
        <v>45</v>
      </c>
      <c r="C5319" t="s">
        <v>62</v>
      </c>
      <c r="D5319" s="24">
        <v>45261</v>
      </c>
      <c r="E5319">
        <v>85.37</v>
      </c>
    </row>
    <row r="5320" spans="1:5" x14ac:dyDescent="0.35">
      <c r="A5320" s="6">
        <v>44811</v>
      </c>
      <c r="B5320" t="s">
        <v>45</v>
      </c>
      <c r="C5320" t="s">
        <v>62</v>
      </c>
      <c r="D5320" s="24">
        <v>44805</v>
      </c>
      <c r="E5320">
        <v>205</v>
      </c>
    </row>
    <row r="5321" spans="1:5" x14ac:dyDescent="0.35">
      <c r="A5321" s="6">
        <v>44811</v>
      </c>
      <c r="B5321" t="s">
        <v>45</v>
      </c>
      <c r="C5321" t="s">
        <v>62</v>
      </c>
      <c r="D5321" s="24">
        <v>44896</v>
      </c>
      <c r="E5321">
        <v>123</v>
      </c>
    </row>
    <row r="5322" spans="1:5" x14ac:dyDescent="0.35">
      <c r="A5322" s="6">
        <v>44811</v>
      </c>
      <c r="B5322" t="s">
        <v>45</v>
      </c>
      <c r="C5322" t="s">
        <v>62</v>
      </c>
      <c r="D5322" s="24">
        <v>44986</v>
      </c>
      <c r="E5322">
        <v>144</v>
      </c>
    </row>
    <row r="5323" spans="1:5" x14ac:dyDescent="0.35">
      <c r="A5323" s="6">
        <v>44811</v>
      </c>
      <c r="B5323" t="s">
        <v>45</v>
      </c>
      <c r="C5323" t="s">
        <v>62</v>
      </c>
      <c r="D5323" s="24">
        <v>45078</v>
      </c>
      <c r="E5323">
        <v>178</v>
      </c>
    </row>
    <row r="5324" spans="1:5" x14ac:dyDescent="0.35">
      <c r="A5324" s="6">
        <v>44811</v>
      </c>
      <c r="B5324" t="s">
        <v>45</v>
      </c>
      <c r="C5324" t="s">
        <v>62</v>
      </c>
      <c r="D5324" s="24">
        <v>45170</v>
      </c>
      <c r="E5324">
        <v>175.3</v>
      </c>
    </row>
    <row r="5325" spans="1:5" x14ac:dyDescent="0.35">
      <c r="A5325" s="6">
        <v>44811</v>
      </c>
      <c r="B5325" t="s">
        <v>45</v>
      </c>
      <c r="C5325" t="s">
        <v>62</v>
      </c>
      <c r="D5325" s="24">
        <v>45261</v>
      </c>
      <c r="E5325">
        <v>87</v>
      </c>
    </row>
    <row r="5326" spans="1:5" x14ac:dyDescent="0.35">
      <c r="A5326" s="6">
        <v>44812</v>
      </c>
      <c r="B5326" t="s">
        <v>45</v>
      </c>
      <c r="C5326" t="s">
        <v>62</v>
      </c>
      <c r="D5326" s="24">
        <v>44805</v>
      </c>
      <c r="E5326">
        <v>205</v>
      </c>
    </row>
    <row r="5327" spans="1:5" x14ac:dyDescent="0.35">
      <c r="A5327" s="6">
        <v>44812</v>
      </c>
      <c r="B5327" t="s">
        <v>45</v>
      </c>
      <c r="C5327" t="s">
        <v>62</v>
      </c>
      <c r="D5327" s="24">
        <v>44896</v>
      </c>
      <c r="E5327">
        <v>128</v>
      </c>
    </row>
    <row r="5328" spans="1:5" x14ac:dyDescent="0.35">
      <c r="A5328" s="6">
        <v>44812</v>
      </c>
      <c r="B5328" t="s">
        <v>45</v>
      </c>
      <c r="C5328" t="s">
        <v>62</v>
      </c>
      <c r="D5328" s="24">
        <v>44986</v>
      </c>
      <c r="E5328">
        <v>153</v>
      </c>
    </row>
    <row r="5329" spans="1:5" x14ac:dyDescent="0.35">
      <c r="A5329" s="6">
        <v>44812</v>
      </c>
      <c r="B5329" t="s">
        <v>45</v>
      </c>
      <c r="C5329" t="s">
        <v>62</v>
      </c>
      <c r="D5329" s="24">
        <v>45078</v>
      </c>
      <c r="E5329">
        <v>190.19</v>
      </c>
    </row>
    <row r="5330" spans="1:5" x14ac:dyDescent="0.35">
      <c r="A5330" s="6">
        <v>44812</v>
      </c>
      <c r="B5330" t="s">
        <v>45</v>
      </c>
      <c r="C5330" t="s">
        <v>62</v>
      </c>
      <c r="D5330" s="24">
        <v>45170</v>
      </c>
      <c r="E5330">
        <v>184.66</v>
      </c>
    </row>
    <row r="5331" spans="1:5" x14ac:dyDescent="0.35">
      <c r="A5331" s="6">
        <v>44812</v>
      </c>
      <c r="B5331" t="s">
        <v>45</v>
      </c>
      <c r="C5331" t="s">
        <v>62</v>
      </c>
      <c r="D5331" s="24">
        <v>45261</v>
      </c>
      <c r="E5331">
        <v>92</v>
      </c>
    </row>
    <row r="5332" spans="1:5" x14ac:dyDescent="0.35">
      <c r="A5332" s="6">
        <v>44813</v>
      </c>
      <c r="B5332" t="s">
        <v>45</v>
      </c>
      <c r="C5332" t="s">
        <v>62</v>
      </c>
      <c r="D5332" s="24">
        <v>44805</v>
      </c>
      <c r="E5332">
        <v>205</v>
      </c>
    </row>
    <row r="5333" spans="1:5" x14ac:dyDescent="0.35">
      <c r="A5333" s="6">
        <v>44813</v>
      </c>
      <c r="B5333" t="s">
        <v>45</v>
      </c>
      <c r="C5333" t="s">
        <v>62</v>
      </c>
      <c r="D5333" s="24">
        <v>44896</v>
      </c>
      <c r="E5333">
        <v>126.75</v>
      </c>
    </row>
    <row r="5334" spans="1:5" x14ac:dyDescent="0.35">
      <c r="A5334" s="6">
        <v>44813</v>
      </c>
      <c r="B5334" t="s">
        <v>45</v>
      </c>
      <c r="C5334" t="s">
        <v>62</v>
      </c>
      <c r="D5334" s="24">
        <v>44986</v>
      </c>
      <c r="E5334">
        <v>153.25</v>
      </c>
    </row>
    <row r="5335" spans="1:5" x14ac:dyDescent="0.35">
      <c r="A5335" s="6">
        <v>44813</v>
      </c>
      <c r="B5335" t="s">
        <v>45</v>
      </c>
      <c r="C5335" t="s">
        <v>62</v>
      </c>
      <c r="D5335" s="24">
        <v>45078</v>
      </c>
      <c r="E5335">
        <v>194.03</v>
      </c>
    </row>
    <row r="5336" spans="1:5" x14ac:dyDescent="0.35">
      <c r="A5336" s="6">
        <v>44813</v>
      </c>
      <c r="B5336" t="s">
        <v>45</v>
      </c>
      <c r="C5336" t="s">
        <v>62</v>
      </c>
      <c r="D5336" s="24">
        <v>45170</v>
      </c>
      <c r="E5336">
        <v>188.38</v>
      </c>
    </row>
    <row r="5337" spans="1:5" x14ac:dyDescent="0.35">
      <c r="A5337" s="6">
        <v>44813</v>
      </c>
      <c r="B5337" t="s">
        <v>45</v>
      </c>
      <c r="C5337" t="s">
        <v>62</v>
      </c>
      <c r="D5337" s="24">
        <v>45261</v>
      </c>
      <c r="E5337">
        <v>93.85</v>
      </c>
    </row>
    <row r="5338" spans="1:5" x14ac:dyDescent="0.35">
      <c r="A5338" s="6">
        <v>44816</v>
      </c>
      <c r="B5338" t="s">
        <v>45</v>
      </c>
      <c r="C5338" t="s">
        <v>62</v>
      </c>
      <c r="D5338" s="24">
        <v>44805</v>
      </c>
      <c r="E5338">
        <v>196</v>
      </c>
    </row>
    <row r="5339" spans="1:5" x14ac:dyDescent="0.35">
      <c r="A5339" s="6">
        <v>44816</v>
      </c>
      <c r="B5339" t="s">
        <v>45</v>
      </c>
      <c r="C5339" t="s">
        <v>62</v>
      </c>
      <c r="D5339" s="24">
        <v>44896</v>
      </c>
      <c r="E5339">
        <v>117</v>
      </c>
    </row>
    <row r="5340" spans="1:5" x14ac:dyDescent="0.35">
      <c r="A5340" s="6">
        <v>44816</v>
      </c>
      <c r="B5340" t="s">
        <v>45</v>
      </c>
      <c r="C5340" t="s">
        <v>62</v>
      </c>
      <c r="D5340" s="24">
        <v>44986</v>
      </c>
      <c r="E5340">
        <v>147.35</v>
      </c>
    </row>
    <row r="5341" spans="1:5" x14ac:dyDescent="0.35">
      <c r="A5341" s="6">
        <v>44816</v>
      </c>
      <c r="B5341" t="s">
        <v>45</v>
      </c>
      <c r="C5341" t="s">
        <v>62</v>
      </c>
      <c r="D5341" s="24">
        <v>45078</v>
      </c>
      <c r="E5341">
        <v>189</v>
      </c>
    </row>
    <row r="5342" spans="1:5" x14ac:dyDescent="0.35">
      <c r="A5342" s="6">
        <v>44816</v>
      </c>
      <c r="B5342" t="s">
        <v>45</v>
      </c>
      <c r="C5342" t="s">
        <v>62</v>
      </c>
      <c r="D5342" s="24">
        <v>45170</v>
      </c>
      <c r="E5342">
        <v>184</v>
      </c>
    </row>
    <row r="5343" spans="1:5" x14ac:dyDescent="0.35">
      <c r="A5343" s="6">
        <v>44816</v>
      </c>
      <c r="B5343" t="s">
        <v>45</v>
      </c>
      <c r="C5343" t="s">
        <v>62</v>
      </c>
      <c r="D5343" s="24">
        <v>45261</v>
      </c>
      <c r="E5343">
        <v>90</v>
      </c>
    </row>
    <row r="5344" spans="1:5" x14ac:dyDescent="0.35">
      <c r="A5344" s="6">
        <v>44817</v>
      </c>
      <c r="B5344" t="s">
        <v>45</v>
      </c>
      <c r="C5344" t="s">
        <v>62</v>
      </c>
      <c r="D5344" s="24">
        <v>44805</v>
      </c>
      <c r="E5344">
        <v>196</v>
      </c>
    </row>
    <row r="5345" spans="1:5" x14ac:dyDescent="0.35">
      <c r="A5345" s="6">
        <v>44817</v>
      </c>
      <c r="B5345" t="s">
        <v>45</v>
      </c>
      <c r="C5345" t="s">
        <v>62</v>
      </c>
      <c r="D5345" s="24">
        <v>44896</v>
      </c>
      <c r="E5345">
        <v>107</v>
      </c>
    </row>
    <row r="5346" spans="1:5" x14ac:dyDescent="0.35">
      <c r="A5346" s="6">
        <v>44817</v>
      </c>
      <c r="B5346" t="s">
        <v>45</v>
      </c>
      <c r="C5346" t="s">
        <v>62</v>
      </c>
      <c r="D5346" s="24">
        <v>44986</v>
      </c>
      <c r="E5346">
        <v>139</v>
      </c>
    </row>
    <row r="5347" spans="1:5" x14ac:dyDescent="0.35">
      <c r="A5347" s="6">
        <v>44817</v>
      </c>
      <c r="B5347" t="s">
        <v>45</v>
      </c>
      <c r="C5347" t="s">
        <v>62</v>
      </c>
      <c r="D5347" s="24">
        <v>45078</v>
      </c>
      <c r="E5347">
        <v>184</v>
      </c>
    </row>
    <row r="5348" spans="1:5" x14ac:dyDescent="0.35">
      <c r="A5348" s="6">
        <v>44817</v>
      </c>
      <c r="B5348" t="s">
        <v>45</v>
      </c>
      <c r="C5348" t="s">
        <v>62</v>
      </c>
      <c r="D5348" s="24">
        <v>45170</v>
      </c>
      <c r="E5348">
        <v>179</v>
      </c>
    </row>
    <row r="5349" spans="1:5" x14ac:dyDescent="0.35">
      <c r="A5349" s="6">
        <v>44817</v>
      </c>
      <c r="B5349" t="s">
        <v>45</v>
      </c>
      <c r="C5349" t="s">
        <v>62</v>
      </c>
      <c r="D5349" s="24">
        <v>45261</v>
      </c>
      <c r="E5349">
        <v>87.5</v>
      </c>
    </row>
    <row r="5350" spans="1:5" x14ac:dyDescent="0.35">
      <c r="A5350" s="6">
        <v>44818</v>
      </c>
      <c r="B5350" t="s">
        <v>45</v>
      </c>
      <c r="C5350" t="s">
        <v>62</v>
      </c>
      <c r="D5350" s="24">
        <v>44805</v>
      </c>
      <c r="E5350">
        <v>189</v>
      </c>
    </row>
    <row r="5351" spans="1:5" x14ac:dyDescent="0.35">
      <c r="A5351" s="6">
        <v>44818</v>
      </c>
      <c r="B5351" t="s">
        <v>45</v>
      </c>
      <c r="C5351" t="s">
        <v>62</v>
      </c>
      <c r="D5351" s="24">
        <v>44896</v>
      </c>
      <c r="E5351">
        <v>99.5</v>
      </c>
    </row>
    <row r="5352" spans="1:5" x14ac:dyDescent="0.35">
      <c r="A5352" s="6">
        <v>44818</v>
      </c>
      <c r="B5352" t="s">
        <v>45</v>
      </c>
      <c r="C5352" t="s">
        <v>62</v>
      </c>
      <c r="D5352" s="24">
        <v>44986</v>
      </c>
      <c r="E5352">
        <v>132</v>
      </c>
    </row>
    <row r="5353" spans="1:5" x14ac:dyDescent="0.35">
      <c r="A5353" s="6">
        <v>44818</v>
      </c>
      <c r="B5353" t="s">
        <v>45</v>
      </c>
      <c r="C5353" t="s">
        <v>62</v>
      </c>
      <c r="D5353" s="24">
        <v>45078</v>
      </c>
      <c r="E5353">
        <v>181</v>
      </c>
    </row>
    <row r="5354" spans="1:5" x14ac:dyDescent="0.35">
      <c r="A5354" s="6">
        <v>44818</v>
      </c>
      <c r="B5354" t="s">
        <v>45</v>
      </c>
      <c r="C5354" t="s">
        <v>62</v>
      </c>
      <c r="D5354" s="24">
        <v>45170</v>
      </c>
      <c r="E5354">
        <v>174.97</v>
      </c>
    </row>
    <row r="5355" spans="1:5" x14ac:dyDescent="0.35">
      <c r="A5355" s="6">
        <v>44818</v>
      </c>
      <c r="B5355" t="s">
        <v>45</v>
      </c>
      <c r="C5355" t="s">
        <v>62</v>
      </c>
      <c r="D5355" s="24">
        <v>45261</v>
      </c>
      <c r="E5355">
        <v>85</v>
      </c>
    </row>
    <row r="5356" spans="1:5" x14ac:dyDescent="0.35">
      <c r="A5356" s="6">
        <v>44819</v>
      </c>
      <c r="B5356" t="s">
        <v>45</v>
      </c>
      <c r="C5356" t="s">
        <v>62</v>
      </c>
      <c r="D5356" s="24">
        <v>44805</v>
      </c>
      <c r="E5356">
        <v>189</v>
      </c>
    </row>
    <row r="5357" spans="1:5" x14ac:dyDescent="0.35">
      <c r="A5357" s="6">
        <v>44819</v>
      </c>
      <c r="B5357" t="s">
        <v>45</v>
      </c>
      <c r="C5357" t="s">
        <v>62</v>
      </c>
      <c r="D5357" s="24">
        <v>44896</v>
      </c>
      <c r="E5357">
        <v>102</v>
      </c>
    </row>
    <row r="5358" spans="1:5" x14ac:dyDescent="0.35">
      <c r="A5358" s="6">
        <v>44819</v>
      </c>
      <c r="B5358" t="s">
        <v>45</v>
      </c>
      <c r="C5358" t="s">
        <v>62</v>
      </c>
      <c r="D5358" s="24">
        <v>44986</v>
      </c>
      <c r="E5358">
        <v>134</v>
      </c>
    </row>
    <row r="5359" spans="1:5" x14ac:dyDescent="0.35">
      <c r="A5359" s="6">
        <v>44819</v>
      </c>
      <c r="B5359" t="s">
        <v>45</v>
      </c>
      <c r="C5359" t="s">
        <v>62</v>
      </c>
      <c r="D5359" s="24">
        <v>45078</v>
      </c>
      <c r="E5359">
        <v>181</v>
      </c>
    </row>
    <row r="5360" spans="1:5" x14ac:dyDescent="0.35">
      <c r="A5360" s="6">
        <v>44819</v>
      </c>
      <c r="B5360" t="s">
        <v>45</v>
      </c>
      <c r="C5360" t="s">
        <v>62</v>
      </c>
      <c r="D5360" s="24">
        <v>45170</v>
      </c>
      <c r="E5360">
        <v>174.97</v>
      </c>
    </row>
    <row r="5361" spans="1:5" x14ac:dyDescent="0.35">
      <c r="A5361" s="6">
        <v>44819</v>
      </c>
      <c r="B5361" t="s">
        <v>45</v>
      </c>
      <c r="C5361" t="s">
        <v>62</v>
      </c>
      <c r="D5361" s="24">
        <v>45261</v>
      </c>
      <c r="E5361">
        <v>85</v>
      </c>
    </row>
    <row r="5362" spans="1:5" x14ac:dyDescent="0.35">
      <c r="A5362" s="6">
        <v>44820</v>
      </c>
      <c r="B5362" t="s">
        <v>45</v>
      </c>
      <c r="C5362" t="s">
        <v>62</v>
      </c>
      <c r="D5362" s="24">
        <v>44805</v>
      </c>
      <c r="E5362">
        <v>189</v>
      </c>
    </row>
    <row r="5363" spans="1:5" x14ac:dyDescent="0.35">
      <c r="A5363" s="6">
        <v>44820</v>
      </c>
      <c r="B5363" t="s">
        <v>45</v>
      </c>
      <c r="C5363" t="s">
        <v>62</v>
      </c>
      <c r="D5363" s="24">
        <v>44896</v>
      </c>
      <c r="E5363">
        <v>98</v>
      </c>
    </row>
    <row r="5364" spans="1:5" x14ac:dyDescent="0.35">
      <c r="A5364" s="6">
        <v>44820</v>
      </c>
      <c r="B5364" t="s">
        <v>45</v>
      </c>
      <c r="C5364" t="s">
        <v>62</v>
      </c>
      <c r="D5364" s="24">
        <v>44986</v>
      </c>
      <c r="E5364">
        <v>127</v>
      </c>
    </row>
    <row r="5365" spans="1:5" x14ac:dyDescent="0.35">
      <c r="A5365" s="6">
        <v>44820</v>
      </c>
      <c r="B5365" t="s">
        <v>45</v>
      </c>
      <c r="C5365" t="s">
        <v>62</v>
      </c>
      <c r="D5365" s="24">
        <v>45078</v>
      </c>
      <c r="E5365">
        <v>177</v>
      </c>
    </row>
    <row r="5366" spans="1:5" x14ac:dyDescent="0.35">
      <c r="A5366" s="6">
        <v>44820</v>
      </c>
      <c r="B5366" t="s">
        <v>45</v>
      </c>
      <c r="C5366" t="s">
        <v>62</v>
      </c>
      <c r="D5366" s="24">
        <v>45170</v>
      </c>
      <c r="E5366">
        <v>169.89</v>
      </c>
    </row>
    <row r="5367" spans="1:5" x14ac:dyDescent="0.35">
      <c r="A5367" s="6">
        <v>44820</v>
      </c>
      <c r="B5367" t="s">
        <v>45</v>
      </c>
      <c r="C5367" t="s">
        <v>62</v>
      </c>
      <c r="D5367" s="24">
        <v>45261</v>
      </c>
      <c r="E5367">
        <v>82.95</v>
      </c>
    </row>
    <row r="5368" spans="1:5" x14ac:dyDescent="0.35">
      <c r="A5368" s="6">
        <v>44823</v>
      </c>
      <c r="B5368" t="s">
        <v>45</v>
      </c>
      <c r="C5368" t="s">
        <v>62</v>
      </c>
      <c r="D5368" s="24">
        <v>44805</v>
      </c>
      <c r="E5368">
        <v>189</v>
      </c>
    </row>
    <row r="5369" spans="1:5" x14ac:dyDescent="0.35">
      <c r="A5369" s="6">
        <v>44823</v>
      </c>
      <c r="B5369" t="s">
        <v>45</v>
      </c>
      <c r="C5369" t="s">
        <v>62</v>
      </c>
      <c r="D5369" s="24">
        <v>44896</v>
      </c>
      <c r="E5369">
        <v>97</v>
      </c>
    </row>
    <row r="5370" spans="1:5" x14ac:dyDescent="0.35">
      <c r="A5370" s="6">
        <v>44823</v>
      </c>
      <c r="B5370" t="s">
        <v>45</v>
      </c>
      <c r="C5370" t="s">
        <v>62</v>
      </c>
      <c r="D5370" s="24">
        <v>44986</v>
      </c>
      <c r="E5370">
        <v>120.31</v>
      </c>
    </row>
    <row r="5371" spans="1:5" x14ac:dyDescent="0.35">
      <c r="A5371" s="6">
        <v>44823</v>
      </c>
      <c r="B5371" t="s">
        <v>45</v>
      </c>
      <c r="C5371" t="s">
        <v>62</v>
      </c>
      <c r="D5371" s="24">
        <v>45078</v>
      </c>
      <c r="E5371">
        <v>172.94</v>
      </c>
    </row>
    <row r="5372" spans="1:5" x14ac:dyDescent="0.35">
      <c r="A5372" s="6">
        <v>44823</v>
      </c>
      <c r="B5372" t="s">
        <v>45</v>
      </c>
      <c r="C5372" t="s">
        <v>62</v>
      </c>
      <c r="D5372" s="24">
        <v>45170</v>
      </c>
      <c r="E5372">
        <v>164.17</v>
      </c>
    </row>
    <row r="5373" spans="1:5" x14ac:dyDescent="0.35">
      <c r="A5373" s="6">
        <v>44823</v>
      </c>
      <c r="B5373" t="s">
        <v>45</v>
      </c>
      <c r="C5373" t="s">
        <v>62</v>
      </c>
      <c r="D5373" s="24">
        <v>45261</v>
      </c>
      <c r="E5373">
        <v>78.7</v>
      </c>
    </row>
    <row r="5374" spans="1:5" x14ac:dyDescent="0.35">
      <c r="A5374" s="6">
        <v>44824</v>
      </c>
      <c r="B5374" t="s">
        <v>45</v>
      </c>
      <c r="C5374" t="s">
        <v>62</v>
      </c>
      <c r="D5374" s="24">
        <v>44805</v>
      </c>
      <c r="E5374">
        <v>189</v>
      </c>
    </row>
    <row r="5375" spans="1:5" x14ac:dyDescent="0.35">
      <c r="A5375" s="6">
        <v>44824</v>
      </c>
      <c r="B5375" t="s">
        <v>45</v>
      </c>
      <c r="C5375" t="s">
        <v>62</v>
      </c>
      <c r="D5375" s="24">
        <v>44896</v>
      </c>
      <c r="E5375">
        <v>97</v>
      </c>
    </row>
    <row r="5376" spans="1:5" x14ac:dyDescent="0.35">
      <c r="A5376" s="6">
        <v>44824</v>
      </c>
      <c r="B5376" t="s">
        <v>45</v>
      </c>
      <c r="C5376" t="s">
        <v>62</v>
      </c>
      <c r="D5376" s="24">
        <v>44986</v>
      </c>
      <c r="E5376">
        <v>118.52</v>
      </c>
    </row>
    <row r="5377" spans="1:5" x14ac:dyDescent="0.35">
      <c r="A5377" s="6">
        <v>44824</v>
      </c>
      <c r="B5377" t="s">
        <v>45</v>
      </c>
      <c r="C5377" t="s">
        <v>62</v>
      </c>
      <c r="D5377" s="24">
        <v>45078</v>
      </c>
      <c r="E5377">
        <v>171</v>
      </c>
    </row>
    <row r="5378" spans="1:5" x14ac:dyDescent="0.35">
      <c r="A5378" s="6">
        <v>44824</v>
      </c>
      <c r="B5378" t="s">
        <v>45</v>
      </c>
      <c r="C5378" t="s">
        <v>62</v>
      </c>
      <c r="D5378" s="24">
        <v>45170</v>
      </c>
      <c r="E5378">
        <v>161.25</v>
      </c>
    </row>
    <row r="5379" spans="1:5" x14ac:dyDescent="0.35">
      <c r="A5379" s="6">
        <v>44824</v>
      </c>
      <c r="B5379" t="s">
        <v>45</v>
      </c>
      <c r="C5379" t="s">
        <v>62</v>
      </c>
      <c r="D5379" s="24">
        <v>45261</v>
      </c>
      <c r="E5379">
        <v>77</v>
      </c>
    </row>
    <row r="5380" spans="1:5" x14ac:dyDescent="0.35">
      <c r="A5380" s="6">
        <v>44826</v>
      </c>
      <c r="B5380" t="s">
        <v>45</v>
      </c>
      <c r="C5380" t="s">
        <v>62</v>
      </c>
      <c r="D5380" s="24">
        <v>44805</v>
      </c>
      <c r="E5380">
        <v>191.65</v>
      </c>
    </row>
    <row r="5381" spans="1:5" x14ac:dyDescent="0.35">
      <c r="A5381" s="6">
        <v>44826</v>
      </c>
      <c r="B5381" t="s">
        <v>45</v>
      </c>
      <c r="C5381" t="s">
        <v>62</v>
      </c>
      <c r="D5381" s="24">
        <v>44896</v>
      </c>
      <c r="E5381">
        <v>103</v>
      </c>
    </row>
    <row r="5382" spans="1:5" x14ac:dyDescent="0.35">
      <c r="A5382" s="6">
        <v>44826</v>
      </c>
      <c r="B5382" t="s">
        <v>45</v>
      </c>
      <c r="C5382" t="s">
        <v>62</v>
      </c>
      <c r="D5382" s="24">
        <v>44986</v>
      </c>
      <c r="E5382">
        <v>124</v>
      </c>
    </row>
    <row r="5383" spans="1:5" x14ac:dyDescent="0.35">
      <c r="A5383" s="6">
        <v>44826</v>
      </c>
      <c r="B5383" t="s">
        <v>45</v>
      </c>
      <c r="C5383" t="s">
        <v>62</v>
      </c>
      <c r="D5383" s="24">
        <v>45078</v>
      </c>
      <c r="E5383">
        <v>173</v>
      </c>
    </row>
    <row r="5384" spans="1:5" x14ac:dyDescent="0.35">
      <c r="A5384" s="6">
        <v>44826</v>
      </c>
      <c r="B5384" t="s">
        <v>45</v>
      </c>
      <c r="C5384" t="s">
        <v>62</v>
      </c>
      <c r="D5384" s="24">
        <v>45170</v>
      </c>
      <c r="E5384">
        <v>166</v>
      </c>
    </row>
    <row r="5385" spans="1:5" x14ac:dyDescent="0.35">
      <c r="A5385" s="6">
        <v>44826</v>
      </c>
      <c r="B5385" t="s">
        <v>45</v>
      </c>
      <c r="C5385" t="s">
        <v>62</v>
      </c>
      <c r="D5385" s="24">
        <v>45261</v>
      </c>
      <c r="E5385">
        <v>80</v>
      </c>
    </row>
    <row r="5386" spans="1:5" x14ac:dyDescent="0.35">
      <c r="A5386" s="6">
        <v>44827</v>
      </c>
      <c r="B5386" t="s">
        <v>45</v>
      </c>
      <c r="C5386" t="s">
        <v>62</v>
      </c>
      <c r="D5386" s="24">
        <v>44805</v>
      </c>
      <c r="E5386">
        <v>191.65</v>
      </c>
    </row>
    <row r="5387" spans="1:5" x14ac:dyDescent="0.35">
      <c r="A5387" s="6">
        <v>44827</v>
      </c>
      <c r="B5387" t="s">
        <v>45</v>
      </c>
      <c r="C5387" t="s">
        <v>62</v>
      </c>
      <c r="D5387" s="24">
        <v>44896</v>
      </c>
      <c r="E5387">
        <v>105.5</v>
      </c>
    </row>
    <row r="5388" spans="1:5" x14ac:dyDescent="0.35">
      <c r="A5388" s="6">
        <v>44827</v>
      </c>
      <c r="B5388" t="s">
        <v>45</v>
      </c>
      <c r="C5388" t="s">
        <v>62</v>
      </c>
      <c r="D5388" s="24">
        <v>44986</v>
      </c>
      <c r="E5388">
        <v>126</v>
      </c>
    </row>
    <row r="5389" spans="1:5" x14ac:dyDescent="0.35">
      <c r="A5389" s="6">
        <v>44827</v>
      </c>
      <c r="B5389" t="s">
        <v>45</v>
      </c>
      <c r="C5389" t="s">
        <v>62</v>
      </c>
      <c r="D5389" s="24">
        <v>45078</v>
      </c>
      <c r="E5389">
        <v>173</v>
      </c>
    </row>
    <row r="5390" spans="1:5" x14ac:dyDescent="0.35">
      <c r="A5390" s="6">
        <v>44827</v>
      </c>
      <c r="B5390" t="s">
        <v>45</v>
      </c>
      <c r="C5390" t="s">
        <v>62</v>
      </c>
      <c r="D5390" s="24">
        <v>45170</v>
      </c>
      <c r="E5390">
        <v>166</v>
      </c>
    </row>
    <row r="5391" spans="1:5" x14ac:dyDescent="0.35">
      <c r="A5391" s="6">
        <v>44827</v>
      </c>
      <c r="B5391" t="s">
        <v>45</v>
      </c>
      <c r="C5391" t="s">
        <v>62</v>
      </c>
      <c r="D5391" s="24">
        <v>45261</v>
      </c>
      <c r="E5391">
        <v>80</v>
      </c>
    </row>
    <row r="5392" spans="1:5" x14ac:dyDescent="0.35">
      <c r="A5392" s="6">
        <v>44830</v>
      </c>
      <c r="B5392" t="s">
        <v>45</v>
      </c>
      <c r="C5392" t="s">
        <v>62</v>
      </c>
      <c r="D5392" s="24">
        <v>44805</v>
      </c>
      <c r="E5392">
        <v>192.9</v>
      </c>
    </row>
    <row r="5393" spans="1:5" x14ac:dyDescent="0.35">
      <c r="A5393" s="6">
        <v>44830</v>
      </c>
      <c r="B5393" t="s">
        <v>45</v>
      </c>
      <c r="C5393" t="s">
        <v>62</v>
      </c>
      <c r="D5393" s="24">
        <v>44896</v>
      </c>
      <c r="E5393">
        <v>112</v>
      </c>
    </row>
    <row r="5394" spans="1:5" x14ac:dyDescent="0.35">
      <c r="A5394" s="6">
        <v>44830</v>
      </c>
      <c r="B5394" t="s">
        <v>45</v>
      </c>
      <c r="C5394" t="s">
        <v>62</v>
      </c>
      <c r="D5394" s="24">
        <v>44986</v>
      </c>
      <c r="E5394">
        <v>129.51</v>
      </c>
    </row>
    <row r="5395" spans="1:5" x14ac:dyDescent="0.35">
      <c r="A5395" s="6">
        <v>44830</v>
      </c>
      <c r="B5395" t="s">
        <v>45</v>
      </c>
      <c r="C5395" t="s">
        <v>62</v>
      </c>
      <c r="D5395" s="24">
        <v>45078</v>
      </c>
      <c r="E5395">
        <v>177.82</v>
      </c>
    </row>
    <row r="5396" spans="1:5" x14ac:dyDescent="0.35">
      <c r="A5396" s="6">
        <v>44830</v>
      </c>
      <c r="B5396" t="s">
        <v>45</v>
      </c>
      <c r="C5396" t="s">
        <v>62</v>
      </c>
      <c r="D5396" s="24">
        <v>45170</v>
      </c>
      <c r="E5396">
        <v>172</v>
      </c>
    </row>
    <row r="5397" spans="1:5" x14ac:dyDescent="0.35">
      <c r="A5397" s="6">
        <v>44830</v>
      </c>
      <c r="B5397" t="s">
        <v>45</v>
      </c>
      <c r="C5397" t="s">
        <v>62</v>
      </c>
      <c r="D5397" s="24">
        <v>45261</v>
      </c>
      <c r="E5397">
        <v>82.23</v>
      </c>
    </row>
    <row r="5398" spans="1:5" x14ac:dyDescent="0.35">
      <c r="A5398" s="6">
        <v>44831</v>
      </c>
      <c r="B5398" t="s">
        <v>45</v>
      </c>
      <c r="C5398" t="s">
        <v>62</v>
      </c>
      <c r="D5398" s="24">
        <v>44805</v>
      </c>
      <c r="E5398">
        <v>192.9</v>
      </c>
    </row>
    <row r="5399" spans="1:5" x14ac:dyDescent="0.35">
      <c r="A5399" s="6">
        <v>44831</v>
      </c>
      <c r="B5399" t="s">
        <v>45</v>
      </c>
      <c r="C5399" t="s">
        <v>62</v>
      </c>
      <c r="D5399" s="24">
        <v>44896</v>
      </c>
      <c r="E5399">
        <v>120</v>
      </c>
    </row>
    <row r="5400" spans="1:5" x14ac:dyDescent="0.35">
      <c r="A5400" s="6">
        <v>44831</v>
      </c>
      <c r="B5400" t="s">
        <v>45</v>
      </c>
      <c r="C5400" t="s">
        <v>62</v>
      </c>
      <c r="D5400" s="24">
        <v>44986</v>
      </c>
      <c r="E5400">
        <v>140</v>
      </c>
    </row>
    <row r="5401" spans="1:5" x14ac:dyDescent="0.35">
      <c r="A5401" s="6">
        <v>44831</v>
      </c>
      <c r="B5401" t="s">
        <v>45</v>
      </c>
      <c r="C5401" t="s">
        <v>62</v>
      </c>
      <c r="D5401" s="24">
        <v>45078</v>
      </c>
      <c r="E5401">
        <v>189</v>
      </c>
    </row>
    <row r="5402" spans="1:5" x14ac:dyDescent="0.35">
      <c r="A5402" s="6">
        <v>44831</v>
      </c>
      <c r="B5402" t="s">
        <v>45</v>
      </c>
      <c r="C5402" t="s">
        <v>62</v>
      </c>
      <c r="D5402" s="24">
        <v>45170</v>
      </c>
      <c r="E5402">
        <v>183.83</v>
      </c>
    </row>
    <row r="5403" spans="1:5" x14ac:dyDescent="0.35">
      <c r="A5403" s="6">
        <v>44831</v>
      </c>
      <c r="B5403" t="s">
        <v>45</v>
      </c>
      <c r="C5403" t="s">
        <v>62</v>
      </c>
      <c r="D5403" s="24">
        <v>45261</v>
      </c>
      <c r="E5403">
        <v>90</v>
      </c>
    </row>
    <row r="5404" spans="1:5" x14ac:dyDescent="0.35">
      <c r="A5404" s="6">
        <v>44832</v>
      </c>
      <c r="B5404" t="s">
        <v>45</v>
      </c>
      <c r="C5404" t="s">
        <v>62</v>
      </c>
      <c r="D5404" s="24">
        <v>44805</v>
      </c>
      <c r="E5404">
        <v>192.9</v>
      </c>
    </row>
    <row r="5405" spans="1:5" x14ac:dyDescent="0.35">
      <c r="A5405" s="6">
        <v>44832</v>
      </c>
      <c r="B5405" t="s">
        <v>45</v>
      </c>
      <c r="C5405" t="s">
        <v>62</v>
      </c>
      <c r="D5405" s="24">
        <v>44896</v>
      </c>
      <c r="E5405">
        <v>119</v>
      </c>
    </row>
    <row r="5406" spans="1:5" x14ac:dyDescent="0.35">
      <c r="A5406" s="6">
        <v>44832</v>
      </c>
      <c r="B5406" t="s">
        <v>45</v>
      </c>
      <c r="C5406" t="s">
        <v>62</v>
      </c>
      <c r="D5406" s="24">
        <v>44986</v>
      </c>
      <c r="E5406">
        <v>141.24</v>
      </c>
    </row>
    <row r="5407" spans="1:5" x14ac:dyDescent="0.35">
      <c r="A5407" s="6">
        <v>44832</v>
      </c>
      <c r="B5407" t="s">
        <v>45</v>
      </c>
      <c r="C5407" t="s">
        <v>62</v>
      </c>
      <c r="D5407" s="24">
        <v>45078</v>
      </c>
      <c r="E5407">
        <v>191</v>
      </c>
    </row>
    <row r="5408" spans="1:5" x14ac:dyDescent="0.35">
      <c r="A5408" s="6">
        <v>44832</v>
      </c>
      <c r="B5408" t="s">
        <v>45</v>
      </c>
      <c r="C5408" t="s">
        <v>62</v>
      </c>
      <c r="D5408" s="24">
        <v>45170</v>
      </c>
      <c r="E5408">
        <v>186</v>
      </c>
    </row>
    <row r="5409" spans="1:5" x14ac:dyDescent="0.35">
      <c r="A5409" s="6">
        <v>44832</v>
      </c>
      <c r="B5409" t="s">
        <v>45</v>
      </c>
      <c r="C5409" t="s">
        <v>62</v>
      </c>
      <c r="D5409" s="24">
        <v>45261</v>
      </c>
      <c r="E5409">
        <v>90.81</v>
      </c>
    </row>
    <row r="5410" spans="1:5" x14ac:dyDescent="0.35">
      <c r="A5410" s="6">
        <v>44833</v>
      </c>
      <c r="B5410" t="s">
        <v>45</v>
      </c>
      <c r="C5410" t="s">
        <v>62</v>
      </c>
      <c r="D5410" s="24">
        <v>44805</v>
      </c>
      <c r="E5410">
        <v>192.9</v>
      </c>
    </row>
    <row r="5411" spans="1:5" x14ac:dyDescent="0.35">
      <c r="A5411" s="6">
        <v>44833</v>
      </c>
      <c r="B5411" t="s">
        <v>45</v>
      </c>
      <c r="C5411" t="s">
        <v>62</v>
      </c>
      <c r="D5411" s="24">
        <v>44896</v>
      </c>
      <c r="E5411">
        <v>124</v>
      </c>
    </row>
    <row r="5412" spans="1:5" x14ac:dyDescent="0.35">
      <c r="A5412" s="6">
        <v>44833</v>
      </c>
      <c r="B5412" t="s">
        <v>45</v>
      </c>
      <c r="C5412" t="s">
        <v>62</v>
      </c>
      <c r="D5412" s="24">
        <v>44986</v>
      </c>
      <c r="E5412">
        <v>146</v>
      </c>
    </row>
    <row r="5413" spans="1:5" x14ac:dyDescent="0.35">
      <c r="A5413" s="6">
        <v>44833</v>
      </c>
      <c r="B5413" t="s">
        <v>45</v>
      </c>
      <c r="C5413" t="s">
        <v>62</v>
      </c>
      <c r="D5413" s="24">
        <v>45078</v>
      </c>
      <c r="E5413">
        <v>195.25</v>
      </c>
    </row>
    <row r="5414" spans="1:5" x14ac:dyDescent="0.35">
      <c r="A5414" s="6">
        <v>44833</v>
      </c>
      <c r="B5414" t="s">
        <v>45</v>
      </c>
      <c r="C5414" t="s">
        <v>62</v>
      </c>
      <c r="D5414" s="24">
        <v>45170</v>
      </c>
      <c r="E5414">
        <v>193</v>
      </c>
    </row>
    <row r="5415" spans="1:5" x14ac:dyDescent="0.35">
      <c r="A5415" s="6">
        <v>44833</v>
      </c>
      <c r="B5415" t="s">
        <v>45</v>
      </c>
      <c r="C5415" t="s">
        <v>62</v>
      </c>
      <c r="D5415" s="24">
        <v>45261</v>
      </c>
      <c r="E5415">
        <v>93.92</v>
      </c>
    </row>
    <row r="5416" spans="1:5" x14ac:dyDescent="0.35">
      <c r="A5416" s="6">
        <v>44834</v>
      </c>
      <c r="B5416" t="s">
        <v>45</v>
      </c>
      <c r="C5416" t="s">
        <v>62</v>
      </c>
      <c r="D5416" s="24">
        <v>44896</v>
      </c>
      <c r="E5416">
        <v>128</v>
      </c>
    </row>
    <row r="5417" spans="1:5" x14ac:dyDescent="0.35">
      <c r="A5417" s="6">
        <v>44834</v>
      </c>
      <c r="B5417" t="s">
        <v>45</v>
      </c>
      <c r="C5417" t="s">
        <v>62</v>
      </c>
      <c r="D5417" s="24">
        <v>44986</v>
      </c>
      <c r="E5417">
        <v>146</v>
      </c>
    </row>
    <row r="5418" spans="1:5" x14ac:dyDescent="0.35">
      <c r="A5418" s="6">
        <v>44834</v>
      </c>
      <c r="B5418" t="s">
        <v>45</v>
      </c>
      <c r="C5418" t="s">
        <v>62</v>
      </c>
      <c r="D5418" s="24">
        <v>45078</v>
      </c>
      <c r="E5418">
        <v>195</v>
      </c>
    </row>
    <row r="5419" spans="1:5" x14ac:dyDescent="0.35">
      <c r="A5419" s="6">
        <v>44834</v>
      </c>
      <c r="B5419" t="s">
        <v>45</v>
      </c>
      <c r="C5419" t="s">
        <v>62</v>
      </c>
      <c r="D5419" s="24">
        <v>45170</v>
      </c>
      <c r="E5419">
        <v>193.8</v>
      </c>
    </row>
    <row r="5420" spans="1:5" x14ac:dyDescent="0.35">
      <c r="A5420" s="6">
        <v>44834</v>
      </c>
      <c r="B5420" t="s">
        <v>45</v>
      </c>
      <c r="C5420" t="s">
        <v>62</v>
      </c>
      <c r="D5420" s="24">
        <v>45261</v>
      </c>
      <c r="E5420">
        <v>94</v>
      </c>
    </row>
  </sheetData>
  <autoFilter ref="A2:E5420" xr:uid="{00000000-0001-0000-0000-000000000000}"/>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f8b46ea6-5a7b-46db-b21d-8395526c5165">
      <UserInfo>
        <DisplayName>Frohlich, Dane</DisplayName>
        <AccountId>34</AccountId>
        <AccountType/>
      </UserInfo>
      <UserInfo>
        <DisplayName>Gerrard, Jessica</DisplayName>
        <AccountId>1628</AccountId>
        <AccountType/>
      </UserInfo>
    </SharedWithUsers>
    <lcf76f155ced4ddcb4097134ff3c332f xmlns="1449ffaa-f8ff-4d57-ad06-203434530eee">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TaxCatchAll xmlns="22a5be64-fa85-42bb-8771-3a3488720cf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3BCB20153BD6741989B97FCD91B8A45" ma:contentTypeVersion="19" ma:contentTypeDescription="Create a new document." ma:contentTypeScope="" ma:versionID="f201116e7435ef61d2149902567e6c7c">
  <xsd:schema xmlns:xsd="http://www.w3.org/2001/XMLSchema" xmlns:xs="http://www.w3.org/2001/XMLSchema" xmlns:p="http://schemas.microsoft.com/office/2006/metadata/properties" xmlns:ns1="http://schemas.microsoft.com/sharepoint/v3" xmlns:ns2="1449ffaa-f8ff-4d57-ad06-203434530eee" xmlns:ns3="f8b46ea6-5a7b-46db-b21d-8395526c5165" xmlns:ns4="22a5be64-fa85-42bb-8771-3a3488720cf5" targetNamespace="http://schemas.microsoft.com/office/2006/metadata/properties" ma:root="true" ma:fieldsID="ae70b44a2c4906854a7684ab981d8259" ns1:_="" ns2:_="" ns3:_="" ns4:_="">
    <xsd:import namespace="http://schemas.microsoft.com/sharepoint/v3"/>
    <xsd:import namespace="1449ffaa-f8ff-4d57-ad06-203434530eee"/>
    <xsd:import namespace="f8b46ea6-5a7b-46db-b21d-8395526c5165"/>
    <xsd:import namespace="22a5be64-fa85-42bb-8771-3a3488720cf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1:_ip_UnifiedCompliancePolicyProperties" minOccurs="0"/>
                <xsd:element ref="ns1:_ip_UnifiedCompliancePolicyUIAction"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49ffaa-f8ff-4d57-ad06-203434530e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9f1cd9c4-1b09-4a98-8267-0559823209c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8b46ea6-5a7b-46db-b21d-8395526c516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2a5be64-fa85-42bb-8771-3a3488720cf5"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2bc9fc9c-36be-4065-a1c5-6c2f22c40184}" ma:internalName="TaxCatchAll" ma:showField="CatchAllData" ma:web="f8b46ea6-5a7b-46db-b21d-8395526c516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726069-6E20-490A-A59D-EBB1101EE0EF}">
  <ds:schemaRefs>
    <ds:schemaRef ds:uri="http://purl.org/dc/terms/"/>
    <ds:schemaRef ds:uri="http://purl.org/dc/elements/1.1/"/>
    <ds:schemaRef ds:uri="f8b46ea6-5a7b-46db-b21d-8395526c5165"/>
    <ds:schemaRef ds:uri="http://schemas.openxmlformats.org/package/2006/metadata/core-properties"/>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1449ffaa-f8ff-4d57-ad06-203434530eee"/>
    <ds:schemaRef ds:uri="22a5be64-fa85-42bb-8771-3a3488720cf5"/>
    <ds:schemaRef ds:uri="http://schemas.microsoft.com/sharepoint/v3"/>
    <ds:schemaRef ds:uri="http://purl.org/dc/dcmitype/"/>
  </ds:schemaRefs>
</ds:datastoreItem>
</file>

<file path=customXml/itemProps2.xml><?xml version="1.0" encoding="utf-8"?>
<ds:datastoreItem xmlns:ds="http://schemas.openxmlformats.org/officeDocument/2006/customXml" ds:itemID="{DC906144-286C-4194-96C2-0E09E5175CA1}">
  <ds:schemaRefs>
    <ds:schemaRef ds:uri="http://schemas.microsoft.com/sharepoint/v3/contenttype/forms"/>
  </ds:schemaRefs>
</ds:datastoreItem>
</file>

<file path=customXml/itemProps3.xml><?xml version="1.0" encoding="utf-8"?>
<ds:datastoreItem xmlns:ds="http://schemas.openxmlformats.org/officeDocument/2006/customXml" ds:itemID="{2C3DDE70-FF9E-4A1B-B897-E038AB0ECB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449ffaa-f8ff-4d57-ad06-203434530eee"/>
    <ds:schemaRef ds:uri="f8b46ea6-5a7b-46db-b21d-8395526c5165"/>
    <ds:schemaRef ds:uri="22a5be64-fa85-42bb-8771-3a3488720c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97160e56-eb00-44fe-b31d-0d6d351c636d}" enabled="0" method="" siteId="{97160e56-eb00-44fe-b31d-0d6d351c636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 Sheet</vt:lpstr>
      <vt:lpstr>Spreadsheet Notes</vt:lpstr>
      <vt:lpstr>RoLR event costs Mojo East</vt:lpstr>
      <vt:lpstr>Benefits Mojo East</vt:lpstr>
      <vt:lpstr>Summary by Month</vt:lpstr>
      <vt:lpstr>Monthly Revenue and Cost</vt:lpstr>
      <vt:lpstr>Retail Margin</vt:lpstr>
      <vt:lpstr>Distributor recovery</vt:lpstr>
      <vt:lpstr>ASX Futures Market Rates</vt:lpstr>
      <vt:lpstr>Resource Rates</vt:lpstr>
      <vt:lpstr>Loss factors</vt:lpstr>
      <vt:lpstr>Mass Market Loadweighting</vt:lpstr>
      <vt:lpstr>Environmental market prices</vt:lpstr>
      <vt:lpstr>Retail Admin Costs</vt:lpstr>
      <vt:lpstr>Postage - Mojo East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Frohlich, Dane</dc:creator>
  <cp:keywords/>
  <dc:description/>
  <cp:lastModifiedBy>Frohlich, Dane</cp:lastModifiedBy>
  <cp:revision/>
  <dcterms:created xsi:type="dcterms:W3CDTF">2022-08-30T07:46:13Z</dcterms:created>
  <dcterms:modified xsi:type="dcterms:W3CDTF">2024-03-09T23:25:25Z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0x01010053BCB20153BD6741989B97FCD91B8A45</vt:lpwstr>
  </property>
  <property fmtid="{D5CDD505-2E9C-101B-9397-08002B2CF9AE}" pid="3" name="MediaServiceImageTags">
    <vt:lpwstr/>
  </property>
</Properties>
</file>