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fileSharing readOnlyRecommended="1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https://energyqonline.sharepoint.com/sites/AER2025/Shared Documents/General/Regulatory Proposal (Energex &amp; Ergon)/Regulatory Proposal Ergon Energy/B. RP Supporting Documents/11 Alternative Control Services/"/>
    </mc:Choice>
  </mc:AlternateContent>
  <xr:revisionPtr revIDLastSave="45" documentId="8_{33521DB1-2F19-4894-91BE-19F825DE667A}" xr6:coauthVersionLast="47" xr6:coauthVersionMax="47" xr10:uidLastSave="{7BB961DB-6B82-4141-A1FE-979241E3E605}"/>
  <bookViews>
    <workbookView xWindow="-110" yWindow="-110" windowWidth="25180" windowHeight="16260" xr2:uid="{78ADB365-73FA-4821-898D-C8009F568BB2}"/>
  </bookViews>
  <sheets>
    <sheet name="Cover page" sheetId="5" r:id="rId1"/>
    <sheet name="Inputs" sheetId="1" r:id="rId2"/>
    <sheet name="Calc" sheetId="3" r:id="rId3"/>
    <sheet name="Output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_FRC246">OFFSET([1]Lookups!$B$4,0,0,COUNTA([1]Lookups!$B:$B),[1]Lookups!$A$4)</definedName>
    <definedName name="____FRC246">OFFSET([1]Lookups!$B$4,0,0,COUNTA([1]Lookups!$B:$B),[1]Lookups!$A$4)</definedName>
    <definedName name="___FRC246">OFFSET([1]Lookups!$B$4,0,0,COUNTA([1]Lookups!$B:$B),[1]Lookups!$A$4)</definedName>
    <definedName name="__FRC246">OFFSET([1]Lookups!$B$4,0,0,COUNTA([1]Lookups!$B$1:$B$65536),[1]Lookups!$A$4)</definedName>
    <definedName name="_FRC246">OFFSET([2]Lookups!$B$4,0,0,COUNTA([2]Lookups!$B$1:$B$65536),[2]Lookups!$A$4)</definedName>
    <definedName name="_MatInverse_In" localSheetId="0" hidden="1">#REF!</definedName>
    <definedName name="_MatInverse_In" hidden="1">#REF!</definedName>
    <definedName name="_MatInverse_Out" localSheetId="0" hidden="1">#REF!</definedName>
    <definedName name="_MatInverse_Out" hidden="1">#REF!</definedName>
    <definedName name="A10offset">10</definedName>
    <definedName name="A10remlife" localSheetId="0">'[3]PTRM input'!$L$16</definedName>
    <definedName name="A10remlife">'[4]PTRM input'!$L$16</definedName>
    <definedName name="A10stdlife" localSheetId="0">'[3]PTRM input'!$M$16</definedName>
    <definedName name="A10stdlife">'[4]PTRM input'!$M$16</definedName>
    <definedName name="A10taxremlife" localSheetId="0">'[3]PTRM input'!$O$16</definedName>
    <definedName name="A10taxremlife">'[4]PTRM input'!$O$16</definedName>
    <definedName name="A10taxstdlife" localSheetId="0">'[3]PTRM input'!$P$16</definedName>
    <definedName name="A10taxstdlife">'[4]PTRM input'!$P$16</definedName>
    <definedName name="A10taxvalue" localSheetId="0">'[3]PTRM input'!$N$16</definedName>
    <definedName name="A10taxvalue">'[4]PTRM input'!$N$16</definedName>
    <definedName name="A10value" localSheetId="0">'[3]PTRM input'!$J$16</definedName>
    <definedName name="A10value">'[4]PTRM input'!$J$16</definedName>
    <definedName name="A11offset">11</definedName>
    <definedName name="A11remlife" localSheetId="0">'[3]PTRM input'!$L$17</definedName>
    <definedName name="A11remlife">'[4]PTRM input'!$L$17</definedName>
    <definedName name="A11stdlife" localSheetId="0">'[3]PTRM input'!$M$17</definedName>
    <definedName name="A11stdlife">'[4]PTRM input'!$M$17</definedName>
    <definedName name="A11taxremlife" localSheetId="0">'[3]PTRM input'!$O$17</definedName>
    <definedName name="A11taxremlife">'[4]PTRM input'!$O$17</definedName>
    <definedName name="A11taxstdlife" localSheetId="0">'[3]PTRM input'!$P$17</definedName>
    <definedName name="A11taxstdlife">'[4]PTRM input'!$P$17</definedName>
    <definedName name="A11taxvalue" localSheetId="0">'[3]PTRM input'!$N$17</definedName>
    <definedName name="A11taxvalue">'[4]PTRM input'!$N$17</definedName>
    <definedName name="A11value" localSheetId="0">'[3]PTRM input'!$J$17</definedName>
    <definedName name="A11value">'[4]PTRM input'!$J$17</definedName>
    <definedName name="A12offset">12</definedName>
    <definedName name="A12remlife" localSheetId="0">'[3]PTRM input'!$L$18</definedName>
    <definedName name="A12remlife">'[4]PTRM input'!$L$18</definedName>
    <definedName name="A12stdlife" localSheetId="0">'[3]PTRM input'!$M$18</definedName>
    <definedName name="A12stdlife">'[4]PTRM input'!$M$18</definedName>
    <definedName name="A12taxremlife" localSheetId="0">'[3]PTRM input'!$O$18</definedName>
    <definedName name="A12taxremlife">'[4]PTRM input'!$O$18</definedName>
    <definedName name="A12taxstdlife" localSheetId="0">'[3]PTRM input'!$P$18</definedName>
    <definedName name="A12taxstdlife">'[4]PTRM input'!$P$18</definedName>
    <definedName name="A12taxvalue" localSheetId="0">'[3]PTRM input'!$N$18</definedName>
    <definedName name="A12taxvalue">'[4]PTRM input'!$N$18</definedName>
    <definedName name="A12value" localSheetId="0">'[3]PTRM input'!$J$18</definedName>
    <definedName name="A12value">'[4]PTRM input'!$J$18</definedName>
    <definedName name="A13offset">13</definedName>
    <definedName name="A13remlife" localSheetId="0">'[3]PTRM input'!$L$19</definedName>
    <definedName name="A13remlife">'[4]PTRM input'!$L$19</definedName>
    <definedName name="A13stdlife" localSheetId="0">'[3]PTRM input'!$M$19</definedName>
    <definedName name="A13stdlife">'[4]PTRM input'!$M$19</definedName>
    <definedName name="A13taxremlife" localSheetId="0">'[3]PTRM input'!$O$19</definedName>
    <definedName name="A13taxremlife">'[4]PTRM input'!$O$19</definedName>
    <definedName name="A13taxstdlife" localSheetId="0">'[3]PTRM input'!$P$19</definedName>
    <definedName name="A13taxstdlife">'[4]PTRM input'!$P$19</definedName>
    <definedName name="A13taxvalue" localSheetId="0">'[3]PTRM input'!$N$19</definedName>
    <definedName name="A13taxvalue">'[4]PTRM input'!$N$19</definedName>
    <definedName name="A13value" localSheetId="0">'[3]PTRM input'!$J$19</definedName>
    <definedName name="A13value">'[4]PTRM input'!$J$19</definedName>
    <definedName name="A14offset">14</definedName>
    <definedName name="A14remlife" localSheetId="0">'[3]PTRM input'!$L$20</definedName>
    <definedName name="A14remlife">'[4]PTRM input'!$L$20</definedName>
    <definedName name="A14stdlife" localSheetId="0">'[3]PTRM input'!$M$20</definedName>
    <definedName name="A14stdlife">'[4]PTRM input'!$M$20</definedName>
    <definedName name="A14taxremlife" localSheetId="0">'[3]PTRM input'!$O$20</definedName>
    <definedName name="A14taxremlife">'[4]PTRM input'!$O$20</definedName>
    <definedName name="A14taxstdlife" localSheetId="0">'[3]PTRM input'!$P$20</definedName>
    <definedName name="A14taxstdlife">'[4]PTRM input'!$P$20</definedName>
    <definedName name="A14taxvalue" localSheetId="0">'[3]PTRM input'!$N$20</definedName>
    <definedName name="A14taxvalue">'[4]PTRM input'!$N$20</definedName>
    <definedName name="A14value" localSheetId="0">'[3]PTRM input'!$J$20</definedName>
    <definedName name="A14value">'[4]PTRM input'!$J$20</definedName>
    <definedName name="A15offset">15</definedName>
    <definedName name="A15remlife" localSheetId="0">'[3]PTRM input'!$L$21</definedName>
    <definedName name="A15remlife">'[4]PTRM input'!$L$21</definedName>
    <definedName name="A15stdlife" localSheetId="0">'[3]PTRM input'!$M$21</definedName>
    <definedName name="A15stdlife">'[4]PTRM input'!$M$21</definedName>
    <definedName name="A15taxremlife" localSheetId="0">'[3]PTRM input'!$O$21</definedName>
    <definedName name="A15taxremlife">'[4]PTRM input'!$O$21</definedName>
    <definedName name="A15taxstdlife" localSheetId="0">'[3]PTRM input'!$P$21</definedName>
    <definedName name="A15taxstdlife">'[4]PTRM input'!$P$21</definedName>
    <definedName name="A15taxvalue" localSheetId="0">'[3]PTRM input'!$N$21</definedName>
    <definedName name="A15taxvalue">'[4]PTRM input'!$N$21</definedName>
    <definedName name="A15value" localSheetId="0">'[3]PTRM input'!$J$21</definedName>
    <definedName name="A15value">'[4]PTRM input'!$J$21</definedName>
    <definedName name="A16offset">16</definedName>
    <definedName name="A16remlife" localSheetId="0">'[3]PTRM input'!$L$22</definedName>
    <definedName name="A16remlife">'[4]PTRM input'!$L$22</definedName>
    <definedName name="A16stdlife" localSheetId="0">'[3]PTRM input'!$M$22</definedName>
    <definedName name="A16stdlife">'[4]PTRM input'!$M$22</definedName>
    <definedName name="A16taxremlife" localSheetId="0">'[3]PTRM input'!$O$22</definedName>
    <definedName name="A16taxremlife">'[4]PTRM input'!$O$22</definedName>
    <definedName name="A16taxstdlife" localSheetId="0">'[3]PTRM input'!$P$22</definedName>
    <definedName name="A16taxstdlife">'[4]PTRM input'!$P$22</definedName>
    <definedName name="A16taxvalue" localSheetId="0">'[3]PTRM input'!$N$22</definedName>
    <definedName name="A16taxvalue">'[4]PTRM input'!$N$22</definedName>
    <definedName name="A16value" localSheetId="0">'[3]PTRM input'!$J$22</definedName>
    <definedName name="A16value">'[4]PTRM input'!$J$22</definedName>
    <definedName name="A17offset">17</definedName>
    <definedName name="A17remlife" localSheetId="0">'[3]PTRM input'!$L$23</definedName>
    <definedName name="A17remlife">'[4]PTRM input'!$L$23</definedName>
    <definedName name="A17stdlife" localSheetId="0">'[3]PTRM input'!$M$23</definedName>
    <definedName name="A17stdlife">'[4]PTRM input'!$M$23</definedName>
    <definedName name="A17taxremlife" localSheetId="0">'[3]PTRM input'!$O$23</definedName>
    <definedName name="A17taxremlife">'[4]PTRM input'!$O$23</definedName>
    <definedName name="A17taxstdlife" localSheetId="0">'[3]PTRM input'!$P$23</definedName>
    <definedName name="A17taxstdlife">'[4]PTRM input'!$P$23</definedName>
    <definedName name="A17taxvalue" localSheetId="0">'[3]PTRM input'!$N$23</definedName>
    <definedName name="A17taxvalue">'[4]PTRM input'!$N$23</definedName>
    <definedName name="A17value" localSheetId="0">'[3]PTRM input'!$J$23</definedName>
    <definedName name="A17value">'[4]PTRM input'!$J$23</definedName>
    <definedName name="A18offset">18</definedName>
    <definedName name="A18remlife" localSheetId="0">'[3]PTRM input'!$L$24</definedName>
    <definedName name="A18remlife">'[4]PTRM input'!$L$24</definedName>
    <definedName name="A18stdlife" localSheetId="0">'[3]PTRM input'!$M$24</definedName>
    <definedName name="A18stdlife">'[4]PTRM input'!$M$24</definedName>
    <definedName name="A18taxremlife" localSheetId="0">'[3]PTRM input'!$O$24</definedName>
    <definedName name="A18taxremlife">'[4]PTRM input'!$O$24</definedName>
    <definedName name="A18taxstdlife" localSheetId="0">'[3]PTRM input'!$P$24</definedName>
    <definedName name="A18taxstdlife">'[4]PTRM input'!$P$24</definedName>
    <definedName name="A18taxvalue" localSheetId="0">'[3]PTRM input'!$N$24</definedName>
    <definedName name="A18taxvalue">'[4]PTRM input'!$N$24</definedName>
    <definedName name="A18value" localSheetId="0">'[3]PTRM input'!$J$24</definedName>
    <definedName name="A18value">'[4]PTRM input'!$J$24</definedName>
    <definedName name="A19offset">19</definedName>
    <definedName name="A19remlife" localSheetId="0">'[3]PTRM input'!$L$25</definedName>
    <definedName name="A19remlife">'[4]PTRM input'!$L$25</definedName>
    <definedName name="A19stdlife" localSheetId="0">'[3]PTRM input'!$M$25</definedName>
    <definedName name="A19stdlife">'[4]PTRM input'!$M$25</definedName>
    <definedName name="A19taxremlife" localSheetId="0">'[3]PTRM input'!$O$25</definedName>
    <definedName name="A19taxremlife">'[4]PTRM input'!$O$25</definedName>
    <definedName name="A19taxstdlife" localSheetId="0">'[3]PTRM input'!$P$25</definedName>
    <definedName name="A19taxstdlife">'[4]PTRM input'!$P$25</definedName>
    <definedName name="A19taxvalue" localSheetId="0">'[3]PTRM input'!$N$25</definedName>
    <definedName name="A19taxvalue">'[4]PTRM input'!$N$25</definedName>
    <definedName name="A19value" localSheetId="0">'[3]PTRM input'!$J$25</definedName>
    <definedName name="A19value">'[4]PTRM input'!$J$25</definedName>
    <definedName name="A1offset">1</definedName>
    <definedName name="A1remlife" localSheetId="0">'[3]PTRM input'!$L$7</definedName>
    <definedName name="A1remlife">'[4]PTRM input'!$L$7</definedName>
    <definedName name="A1stdlife" localSheetId="0">'[3]PTRM input'!$M$7</definedName>
    <definedName name="A1stdlife">'[4]PTRM input'!$M$7</definedName>
    <definedName name="A1taxremlife" localSheetId="0">'[3]PTRM input'!$O$7</definedName>
    <definedName name="A1taxremlife">'[4]PTRM input'!$O$7</definedName>
    <definedName name="A1taxstdlife" localSheetId="0">'[3]PTRM input'!$P$7</definedName>
    <definedName name="A1taxstdlife">'[4]PTRM input'!$P$7</definedName>
    <definedName name="A1taxvalue" localSheetId="0">'[3]PTRM input'!$N$7</definedName>
    <definedName name="A1taxvalue">'[4]PTRM input'!$N$7</definedName>
    <definedName name="A1value" localSheetId="0">'[3]PTRM input'!$J$7</definedName>
    <definedName name="A1value">'[4]PTRM input'!$J$7</definedName>
    <definedName name="A1value_PL" localSheetId="0">#REF!</definedName>
    <definedName name="A1value_PL">#REF!</definedName>
    <definedName name="A20offset">20</definedName>
    <definedName name="A20remlife" localSheetId="0">'[3]PTRM input'!$L$26</definedName>
    <definedName name="A20remlife">'[4]PTRM input'!$L$26</definedName>
    <definedName name="A20stdlife" localSheetId="0">'[3]PTRM input'!$M$26</definedName>
    <definedName name="A20stdlife">'[4]PTRM input'!$M$26</definedName>
    <definedName name="A20taxremlife" localSheetId="0">'[3]PTRM input'!$O$26</definedName>
    <definedName name="A20taxremlife">'[4]PTRM input'!$O$26</definedName>
    <definedName name="A20taxstdlife" localSheetId="0">'[3]PTRM input'!$P$26</definedName>
    <definedName name="A20taxstdlife">'[4]PTRM input'!$P$26</definedName>
    <definedName name="A20taxvalue" localSheetId="0">'[3]PTRM input'!$N$26</definedName>
    <definedName name="A20taxvalue">'[4]PTRM input'!$N$26</definedName>
    <definedName name="A20value" localSheetId="0">'[3]PTRM input'!$J$26</definedName>
    <definedName name="A20value">'[4]PTRM input'!$J$26</definedName>
    <definedName name="A21offset">21</definedName>
    <definedName name="A21remlife" localSheetId="0">'[3]PTRM input'!$L$27</definedName>
    <definedName name="A21remlife">'[4]PTRM input'!$L$27</definedName>
    <definedName name="A21stdlife" localSheetId="0">'[3]PTRM input'!$M$27</definedName>
    <definedName name="A21stdlife">'[4]PTRM input'!$M$27</definedName>
    <definedName name="A21taxremlife" localSheetId="0">'[3]PTRM input'!$O$27</definedName>
    <definedName name="A21taxremlife">'[4]PTRM input'!$O$27</definedName>
    <definedName name="A21taxstdlife" localSheetId="0">'[3]PTRM input'!$P$27</definedName>
    <definedName name="A21taxstdlife">'[4]PTRM input'!$P$27</definedName>
    <definedName name="A21taxvalue" localSheetId="0">'[3]PTRM input'!$N$27</definedName>
    <definedName name="A21taxvalue">'[4]PTRM input'!$N$27</definedName>
    <definedName name="A21value" localSheetId="0">'[3]PTRM input'!$J$27</definedName>
    <definedName name="A21value">'[4]PTRM input'!$J$27</definedName>
    <definedName name="A22offset">22</definedName>
    <definedName name="A22remlife" localSheetId="0">'[3]PTRM input'!$L$28</definedName>
    <definedName name="A22remlife">'[4]PTRM input'!$L$28</definedName>
    <definedName name="A22stdlife" localSheetId="0">'[3]PTRM input'!$M$28</definedName>
    <definedName name="A22stdlife">'[4]PTRM input'!$M$28</definedName>
    <definedName name="A22taxremlife" localSheetId="0">'[3]PTRM input'!$O$28</definedName>
    <definedName name="A22taxremlife">'[4]PTRM input'!$O$28</definedName>
    <definedName name="A22taxstdlife" localSheetId="0">'[3]PTRM input'!$P$28</definedName>
    <definedName name="A22taxstdlife">'[4]PTRM input'!$P$28</definedName>
    <definedName name="A22taxvalue" localSheetId="0">'[3]PTRM input'!$N$28</definedName>
    <definedName name="A22taxvalue">'[4]PTRM input'!$N$28</definedName>
    <definedName name="A22value" localSheetId="0">'[3]PTRM input'!$J$28</definedName>
    <definedName name="A22value">'[4]PTRM input'!$J$28</definedName>
    <definedName name="A23offset">23</definedName>
    <definedName name="A23remlife" localSheetId="0">'[3]PTRM input'!$L$29</definedName>
    <definedName name="A23remlife">'[4]PTRM input'!$L$29</definedName>
    <definedName name="A23stdlife" localSheetId="0">'[3]PTRM input'!$M$29</definedName>
    <definedName name="A23stdlife">'[4]PTRM input'!$M$29</definedName>
    <definedName name="A23taxremlife" localSheetId="0">'[3]PTRM input'!$O$29</definedName>
    <definedName name="A23taxremlife">'[4]PTRM input'!$O$29</definedName>
    <definedName name="A23taxstdlife" localSheetId="0">'[3]PTRM input'!$P$29</definedName>
    <definedName name="A23taxstdlife">'[4]PTRM input'!$P$29</definedName>
    <definedName name="A23taxvalue" localSheetId="0">'[3]PTRM input'!$N$29</definedName>
    <definedName name="A23taxvalue">'[4]PTRM input'!$N$29</definedName>
    <definedName name="A23value" localSheetId="0">'[3]PTRM input'!$J$29</definedName>
    <definedName name="A23value">'[4]PTRM input'!$J$29</definedName>
    <definedName name="A24offset">24</definedName>
    <definedName name="A24remlife" localSheetId="0">'[3]PTRM input'!$L$30</definedName>
    <definedName name="A24remlife">'[4]PTRM input'!$L$30</definedName>
    <definedName name="A24stdlife" localSheetId="0">'[3]PTRM input'!$M$30</definedName>
    <definedName name="A24stdlife">'[4]PTRM input'!$M$30</definedName>
    <definedName name="A24taxremlife" localSheetId="0">'[3]PTRM input'!$O$30</definedName>
    <definedName name="A24taxremlife">'[4]PTRM input'!$O$30</definedName>
    <definedName name="A24taxstdlife" localSheetId="0">'[3]PTRM input'!$P$30</definedName>
    <definedName name="A24taxstdlife">'[4]PTRM input'!$P$30</definedName>
    <definedName name="A24taxvalue" localSheetId="0">'[3]PTRM input'!$N$30</definedName>
    <definedName name="A24taxvalue">'[4]PTRM input'!$N$30</definedName>
    <definedName name="A24value" localSheetId="0">'[3]PTRM input'!$J$30</definedName>
    <definedName name="A24value">'[4]PTRM input'!$J$30</definedName>
    <definedName name="A25offset">25</definedName>
    <definedName name="A25remlife" localSheetId="0">'[3]PTRM input'!$L$31</definedName>
    <definedName name="A25remlife">'[4]PTRM input'!$L$31</definedName>
    <definedName name="A25stdlife" localSheetId="0">'[3]PTRM input'!$M$31</definedName>
    <definedName name="A25stdlife">'[4]PTRM input'!$M$31</definedName>
    <definedName name="A25taxremlife" localSheetId="0">'[3]PTRM input'!$O$31</definedName>
    <definedName name="A25taxremlife">'[4]PTRM input'!$O$31</definedName>
    <definedName name="A25taxstdlife" localSheetId="0">'[3]PTRM input'!$P$31</definedName>
    <definedName name="A25taxstdlife">'[4]PTRM input'!$P$31</definedName>
    <definedName name="A25taxvalue" localSheetId="0">'[3]PTRM input'!$N$31</definedName>
    <definedName name="A25taxvalue">'[4]PTRM input'!$N$31</definedName>
    <definedName name="A25value" localSheetId="0">'[3]PTRM input'!$J$31</definedName>
    <definedName name="A25value">'[4]PTRM input'!$J$31</definedName>
    <definedName name="A26offset">26</definedName>
    <definedName name="A26remlife" localSheetId="0">'[3]PTRM input'!$L$32</definedName>
    <definedName name="A26remlife">'[4]PTRM input'!$L$32</definedName>
    <definedName name="A26stdlife" localSheetId="0">'[3]PTRM input'!$M$32</definedName>
    <definedName name="A26stdlife">'[4]PTRM input'!$M$32</definedName>
    <definedName name="A26taxremlife" localSheetId="0">'[3]PTRM input'!$O$32</definedName>
    <definedName name="A26taxremlife">'[4]PTRM input'!$O$32</definedName>
    <definedName name="A26taxstdlife" localSheetId="0">'[3]PTRM input'!$P$32</definedName>
    <definedName name="A26taxstdlife">'[4]PTRM input'!$P$32</definedName>
    <definedName name="A26taxvalue" localSheetId="0">'[3]PTRM input'!$N$32</definedName>
    <definedName name="A26taxvalue">'[4]PTRM input'!$N$32</definedName>
    <definedName name="A26value" localSheetId="0">'[3]PTRM input'!$J$32</definedName>
    <definedName name="A26value">'[4]PTRM input'!$J$32</definedName>
    <definedName name="A27offset">27</definedName>
    <definedName name="A27remlife" localSheetId="0">'[3]PTRM input'!$L$33</definedName>
    <definedName name="A27remlife">'[4]PTRM input'!$L$33</definedName>
    <definedName name="A27stdlife" localSheetId="0">'[3]PTRM input'!$M$33</definedName>
    <definedName name="A27stdlife">'[4]PTRM input'!$M$33</definedName>
    <definedName name="A27taxremlife" localSheetId="0">'[3]PTRM input'!$O$33</definedName>
    <definedName name="A27taxremlife">'[4]PTRM input'!$O$33</definedName>
    <definedName name="A27taxstdlife" localSheetId="0">'[3]PTRM input'!$P$33</definedName>
    <definedName name="A27taxstdlife">'[4]PTRM input'!$P$33</definedName>
    <definedName name="A27taxvalue" localSheetId="0">'[3]PTRM input'!$N$33</definedName>
    <definedName name="A27taxvalue">'[4]PTRM input'!$N$33</definedName>
    <definedName name="A27value" localSheetId="0">'[3]PTRM input'!$J$33</definedName>
    <definedName name="A27value">'[4]PTRM input'!$J$33</definedName>
    <definedName name="A28offset">28</definedName>
    <definedName name="A28remlife" localSheetId="0">'[3]PTRM input'!$L$34</definedName>
    <definedName name="A28remlife">'[4]PTRM input'!$L$34</definedName>
    <definedName name="A28stdlife" localSheetId="0">'[3]PTRM input'!$M$34</definedName>
    <definedName name="A28stdlife">'[4]PTRM input'!$M$34</definedName>
    <definedName name="A28taxremlife" localSheetId="0">'[3]PTRM input'!$O$34</definedName>
    <definedName name="A28taxremlife">'[4]PTRM input'!$O$34</definedName>
    <definedName name="A28taxstdlife" localSheetId="0">'[3]PTRM input'!$P$34</definedName>
    <definedName name="A28taxstdlife">'[4]PTRM input'!$P$34</definedName>
    <definedName name="A28taxvalue" localSheetId="0">'[3]PTRM input'!$N$34</definedName>
    <definedName name="A28taxvalue">'[4]PTRM input'!$N$34</definedName>
    <definedName name="A28value" localSheetId="0">'[3]PTRM input'!$J$34</definedName>
    <definedName name="A28value">'[4]PTRM input'!$J$34</definedName>
    <definedName name="A29offset">29</definedName>
    <definedName name="A29remlife" localSheetId="0">'[3]PTRM input'!$L$35</definedName>
    <definedName name="A29remlife">'[4]PTRM input'!$L$35</definedName>
    <definedName name="A29stdlife" localSheetId="0">'[3]PTRM input'!$M$35</definedName>
    <definedName name="A29stdlife">'[4]PTRM input'!$M$35</definedName>
    <definedName name="A29taxremlife" localSheetId="0">'[3]PTRM input'!$O$35</definedName>
    <definedName name="A29taxremlife">'[4]PTRM input'!$O$35</definedName>
    <definedName name="A29taxstdlife" localSheetId="0">'[3]PTRM input'!$P$35</definedName>
    <definedName name="A29taxstdlife">'[4]PTRM input'!$P$35</definedName>
    <definedName name="A29taxvalue" localSheetId="0">'[3]PTRM input'!$N$35</definedName>
    <definedName name="A29taxvalue">'[4]PTRM input'!$N$35</definedName>
    <definedName name="A29value" localSheetId="0">'[3]PTRM input'!$J$35</definedName>
    <definedName name="A29value">'[4]PTRM input'!$J$35</definedName>
    <definedName name="A2offset">2</definedName>
    <definedName name="A2remlife" localSheetId="0">'[3]PTRM input'!$L$8</definedName>
    <definedName name="A2remlife">'[4]PTRM input'!$L$8</definedName>
    <definedName name="A2stdlife" localSheetId="0">'[3]PTRM input'!$M$8</definedName>
    <definedName name="A2stdlife">'[4]PTRM input'!$M$8</definedName>
    <definedName name="A2taxremlife" localSheetId="0">'[3]PTRM input'!$O$8</definedName>
    <definedName name="A2taxremlife">'[4]PTRM input'!$O$8</definedName>
    <definedName name="A2taxstdlife" localSheetId="0">'[3]PTRM input'!$P$8</definedName>
    <definedName name="A2taxstdlife">'[4]PTRM input'!$P$8</definedName>
    <definedName name="A2taxvalue" localSheetId="0">'[3]PTRM input'!$N$8</definedName>
    <definedName name="A2taxvalue">'[4]PTRM input'!$N$8</definedName>
    <definedName name="A2value" localSheetId="0">'[3]PTRM input'!$J$8</definedName>
    <definedName name="A2value">'[4]PTRM input'!$J$8</definedName>
    <definedName name="A30offset">30</definedName>
    <definedName name="A30remlife" localSheetId="0">'[3]PTRM input'!$L$36</definedName>
    <definedName name="A30remlife">'[4]PTRM input'!$L$36</definedName>
    <definedName name="A30stdlife" localSheetId="0">'[3]PTRM input'!$M$36</definedName>
    <definedName name="A30stdlife">'[4]PTRM input'!$M$36</definedName>
    <definedName name="A30taxremlife" localSheetId="0">'[3]PTRM input'!$O$36</definedName>
    <definedName name="A30taxremlife">'[4]PTRM input'!$O$36</definedName>
    <definedName name="A30taxstdlife" localSheetId="0">'[3]PTRM input'!$P$36</definedName>
    <definedName name="A30taxstdlife">'[4]PTRM input'!$P$36</definedName>
    <definedName name="A30taxvalue" localSheetId="0">'[3]PTRM input'!$N$36</definedName>
    <definedName name="A30taxvalue">'[4]PTRM input'!$N$36</definedName>
    <definedName name="A30value" localSheetId="0">'[3]PTRM input'!$J$36</definedName>
    <definedName name="A30value">'[4]PTRM input'!$J$36</definedName>
    <definedName name="A31offset">31</definedName>
    <definedName name="A31remlife" localSheetId="0">'[3]PTRM input'!$L$37</definedName>
    <definedName name="A31remlife">'[4]PTRM input'!$L$37</definedName>
    <definedName name="A31stdlife" localSheetId="0">'[3]PTRM input'!$M$37</definedName>
    <definedName name="A31stdlife">'[4]PTRM input'!$M$37</definedName>
    <definedName name="A31taxremlife" localSheetId="0">'[3]PTRM input'!$O$37</definedName>
    <definedName name="A31taxremlife">'[4]PTRM input'!$O$37</definedName>
    <definedName name="A31taxstdlife" localSheetId="0">'[3]PTRM input'!$P$37</definedName>
    <definedName name="A31taxstdlife">'[4]PTRM input'!$P$37</definedName>
    <definedName name="A31taxvalue" localSheetId="0">'[3]PTRM input'!$N$37</definedName>
    <definedName name="A31taxvalue">'[4]PTRM input'!$N$37</definedName>
    <definedName name="A31value" localSheetId="0">'[3]PTRM input'!$J$37</definedName>
    <definedName name="A31value">'[4]PTRM input'!$J$37</definedName>
    <definedName name="A32offset">32</definedName>
    <definedName name="A32remlife" localSheetId="0">'[3]PTRM input'!$L$38</definedName>
    <definedName name="A32remlife">'[4]PTRM input'!$L$38</definedName>
    <definedName name="A32stdlife" localSheetId="0">'[3]PTRM input'!$M$38</definedName>
    <definedName name="A32stdlife">'[4]PTRM input'!$M$38</definedName>
    <definedName name="A32taxremlife" localSheetId="0">'[3]PTRM input'!$O$38</definedName>
    <definedName name="A32taxremlife">'[4]PTRM input'!$O$38</definedName>
    <definedName name="A32taxstdlife" localSheetId="0">'[3]PTRM input'!$P$38</definedName>
    <definedName name="A32taxstdlife">'[4]PTRM input'!$P$38</definedName>
    <definedName name="A32taxvalue" localSheetId="0">'[3]PTRM input'!$N$38</definedName>
    <definedName name="A32taxvalue">'[4]PTRM input'!$N$38</definedName>
    <definedName name="A32value" localSheetId="0">'[3]PTRM input'!$J$38</definedName>
    <definedName name="A32value">'[4]PTRM input'!$J$38</definedName>
    <definedName name="A33offset">33</definedName>
    <definedName name="A33remlife" localSheetId="0">'[3]PTRM input'!$L$39</definedName>
    <definedName name="A33remlife">'[4]PTRM input'!$L$39</definedName>
    <definedName name="A33stdlife" localSheetId="0">'[3]PTRM input'!$M$39</definedName>
    <definedName name="A33stdlife">'[4]PTRM input'!$M$39</definedName>
    <definedName name="A33taxremlife" localSheetId="0">'[3]PTRM input'!$O$39</definedName>
    <definedName name="A33taxremlife">'[4]PTRM input'!$O$39</definedName>
    <definedName name="A33taxstdlife" localSheetId="0">'[3]PTRM input'!$P$39</definedName>
    <definedName name="A33taxstdlife">'[4]PTRM input'!$P$39</definedName>
    <definedName name="A33taxvalue" localSheetId="0">'[3]PTRM input'!$N$39</definedName>
    <definedName name="A33taxvalue">'[4]PTRM input'!$N$39</definedName>
    <definedName name="A33value" localSheetId="0">'[3]PTRM input'!$J$39</definedName>
    <definedName name="A33value">'[4]PTRM input'!$J$39</definedName>
    <definedName name="A34offset">34</definedName>
    <definedName name="A34remlife" localSheetId="0">'[3]PTRM input'!$L$40</definedName>
    <definedName name="A34remlife">'[4]PTRM input'!$L$40</definedName>
    <definedName name="A34stdlife" localSheetId="0">'[3]PTRM input'!$M$40</definedName>
    <definedName name="A34stdlife">'[4]PTRM input'!$M$40</definedName>
    <definedName name="A34taxremlife" localSheetId="0">'[3]PTRM input'!$O$40</definedName>
    <definedName name="A34taxremlife">'[4]PTRM input'!$O$40</definedName>
    <definedName name="A34taxstdlife" localSheetId="0">'[3]PTRM input'!$P$40</definedName>
    <definedName name="A34taxstdlife">'[4]PTRM input'!$P$40</definedName>
    <definedName name="A34taxvalue" localSheetId="0">'[3]PTRM input'!$N$40</definedName>
    <definedName name="A34taxvalue">'[4]PTRM input'!$N$40</definedName>
    <definedName name="A34value" localSheetId="0">'[3]PTRM input'!$J$40</definedName>
    <definedName name="A34value">'[4]PTRM input'!$J$40</definedName>
    <definedName name="A35offset">35</definedName>
    <definedName name="A35remlife" localSheetId="0">'[3]PTRM input'!$L$41</definedName>
    <definedName name="A35remlife">'[4]PTRM input'!$L$41</definedName>
    <definedName name="A35stdlife" localSheetId="0">'[3]PTRM input'!$M$41</definedName>
    <definedName name="A35stdlife">'[4]PTRM input'!$M$41</definedName>
    <definedName name="A35taxremlife" localSheetId="0">'[3]PTRM input'!$O$41</definedName>
    <definedName name="A35taxremlife">'[4]PTRM input'!$O$41</definedName>
    <definedName name="A35taxstdlife" localSheetId="0">'[3]PTRM input'!$P$41</definedName>
    <definedName name="A35taxstdlife">'[4]PTRM input'!$P$41</definedName>
    <definedName name="A35taxvalue" localSheetId="0">'[3]PTRM input'!$N$41</definedName>
    <definedName name="A35taxvalue">'[4]PTRM input'!$N$41</definedName>
    <definedName name="A35value" localSheetId="0">'[3]PTRM input'!$J$41</definedName>
    <definedName name="A35value">'[4]PTRM input'!$J$41</definedName>
    <definedName name="A36offset">36</definedName>
    <definedName name="A36remlife" localSheetId="0">'[3]PTRM input'!$L$42</definedName>
    <definedName name="A36remlife">'[4]PTRM input'!$L$42</definedName>
    <definedName name="A36stdlife" localSheetId="0">'[3]PTRM input'!$M$42</definedName>
    <definedName name="A36stdlife">'[4]PTRM input'!$M$42</definedName>
    <definedName name="A36taxremlife" localSheetId="0">'[3]PTRM input'!$O$42</definedName>
    <definedName name="A36taxremlife">'[4]PTRM input'!$O$42</definedName>
    <definedName name="A36taxstdlife" localSheetId="0">'[3]PTRM input'!$P$42</definedName>
    <definedName name="A36taxstdlife">'[4]PTRM input'!$P$42</definedName>
    <definedName name="A36taxvalue" localSheetId="0">'[3]PTRM input'!$N$42</definedName>
    <definedName name="A36taxvalue">'[4]PTRM input'!$N$42</definedName>
    <definedName name="A36value" localSheetId="0">'[3]PTRM input'!$J$42</definedName>
    <definedName name="A36value">'[4]PTRM input'!$J$42</definedName>
    <definedName name="A37offset">37</definedName>
    <definedName name="A37remlife" localSheetId="0">'[3]PTRM input'!$L$43</definedName>
    <definedName name="A37remlife">'[4]PTRM input'!$L$43</definedName>
    <definedName name="A37stdlife" localSheetId="0">'[3]PTRM input'!$M$43</definedName>
    <definedName name="A37stdlife">'[4]PTRM input'!$M$43</definedName>
    <definedName name="A37taxremlife" localSheetId="0">'[3]PTRM input'!$O$43</definedName>
    <definedName name="A37taxremlife">'[4]PTRM input'!$O$43</definedName>
    <definedName name="A37taxstdlife" localSheetId="0">'[3]PTRM input'!$P$43</definedName>
    <definedName name="A37taxstdlife">'[4]PTRM input'!$P$43</definedName>
    <definedName name="A37taxvalue" localSheetId="0">'[3]PTRM input'!$N$43</definedName>
    <definedName name="A37taxvalue">'[4]PTRM input'!$N$43</definedName>
    <definedName name="A37value" localSheetId="0">'[3]PTRM input'!$J$43</definedName>
    <definedName name="A37value">'[4]PTRM input'!$J$43</definedName>
    <definedName name="A38offset">38</definedName>
    <definedName name="A38remlife" localSheetId="0">'[3]PTRM input'!$L$44</definedName>
    <definedName name="A38remlife">'[4]PTRM input'!$L$44</definedName>
    <definedName name="A38stdlife" localSheetId="0">'[3]PTRM input'!$M$44</definedName>
    <definedName name="A38stdlife">'[4]PTRM input'!$M$44</definedName>
    <definedName name="A38taxremlife" localSheetId="0">'[3]PTRM input'!$O$44</definedName>
    <definedName name="A38taxremlife">'[4]PTRM input'!$O$44</definedName>
    <definedName name="A38taxstdlife" localSheetId="0">'[3]PTRM input'!$P$44</definedName>
    <definedName name="A38taxstdlife">'[4]PTRM input'!$P$44</definedName>
    <definedName name="A38taxvalue" localSheetId="0">'[3]PTRM input'!$N$44</definedName>
    <definedName name="A38taxvalue">'[4]PTRM input'!$N$44</definedName>
    <definedName name="A38value" localSheetId="0">'[3]PTRM input'!$J$44</definedName>
    <definedName name="A38value">'[4]PTRM input'!$J$44</definedName>
    <definedName name="A39offset">39</definedName>
    <definedName name="A39remlife" localSheetId="0">'[3]PTRM input'!$L$45</definedName>
    <definedName name="A39remlife">'[4]PTRM input'!$L$45</definedName>
    <definedName name="A39stdlife" localSheetId="0">'[3]PTRM input'!$M$45</definedName>
    <definedName name="A39stdlife">'[4]PTRM input'!$M$45</definedName>
    <definedName name="A39taxremlife" localSheetId="0">'[3]PTRM input'!$O$45</definedName>
    <definedName name="A39taxremlife">'[4]PTRM input'!$O$45</definedName>
    <definedName name="A39taxstdlife" localSheetId="0">'[3]PTRM input'!$P$45</definedName>
    <definedName name="A39taxstdlife">'[4]PTRM input'!$P$45</definedName>
    <definedName name="A39taxvalue" localSheetId="0">'[3]PTRM input'!$N$45</definedName>
    <definedName name="A39taxvalue">'[4]PTRM input'!$N$45</definedName>
    <definedName name="A39value" localSheetId="0">'[3]PTRM input'!$J$45</definedName>
    <definedName name="A39value">'[4]PTRM input'!$J$45</definedName>
    <definedName name="A3offset">3</definedName>
    <definedName name="A3remlife" localSheetId="0">'[3]PTRM input'!$L$9</definedName>
    <definedName name="A3remlife">'[4]PTRM input'!$L$9</definedName>
    <definedName name="A3stdlife" localSheetId="0">'[3]PTRM input'!$M$9</definedName>
    <definedName name="A3stdlife">'[4]PTRM input'!$M$9</definedName>
    <definedName name="A3taxremlife" localSheetId="0">'[3]PTRM input'!$O$9</definedName>
    <definedName name="A3taxremlife">'[4]PTRM input'!$O$9</definedName>
    <definedName name="A3taxstdlife" localSheetId="0">'[3]PTRM input'!$P$9</definedName>
    <definedName name="A3taxstdlife">'[4]PTRM input'!$P$9</definedName>
    <definedName name="A3taxvalue" localSheetId="0">'[3]PTRM input'!$N$9</definedName>
    <definedName name="A3taxvalue">'[4]PTRM input'!$N$9</definedName>
    <definedName name="A3value" localSheetId="0">'[3]PTRM input'!$J$9</definedName>
    <definedName name="A3value">'[4]PTRM input'!$J$9</definedName>
    <definedName name="A40offset">40</definedName>
    <definedName name="A40remlife" localSheetId="0">'[3]PTRM input'!$L$46</definedName>
    <definedName name="A40remlife">'[4]PTRM input'!$L$46</definedName>
    <definedName name="A40stdlife" localSheetId="0">'[3]PTRM input'!$M$46</definedName>
    <definedName name="A40stdlife">'[4]PTRM input'!$M$46</definedName>
    <definedName name="A40taxremlife" localSheetId="0">'[3]PTRM input'!$O$46</definedName>
    <definedName name="A40taxremlife">'[4]PTRM input'!$O$46</definedName>
    <definedName name="A40taxstdlife" localSheetId="0">'[3]PTRM input'!$P$46</definedName>
    <definedName name="A40taxstdlife">'[4]PTRM input'!$P$46</definedName>
    <definedName name="A40taxvalue" localSheetId="0">'[3]PTRM input'!$N$46</definedName>
    <definedName name="A40taxvalue">'[4]PTRM input'!$N$46</definedName>
    <definedName name="A40value" localSheetId="0">'[3]PTRM input'!$J$46</definedName>
    <definedName name="A40value">'[4]PTRM input'!$J$46</definedName>
    <definedName name="A41offset">41</definedName>
    <definedName name="A41remlife" localSheetId="0">'[3]PTRM input'!$L$47</definedName>
    <definedName name="A41remlife">'[4]PTRM input'!$L$47</definedName>
    <definedName name="A41stdlife" localSheetId="0">'[3]PTRM input'!$M$47</definedName>
    <definedName name="A41stdlife">'[4]PTRM input'!$M$47</definedName>
    <definedName name="A41taxremlife" localSheetId="0">'[3]PTRM input'!$O$47</definedName>
    <definedName name="A41taxremlife">'[4]PTRM input'!$O$47</definedName>
    <definedName name="A41taxstdlife" localSheetId="0">'[3]PTRM input'!$P$47</definedName>
    <definedName name="A41taxstdlife">'[4]PTRM input'!$P$47</definedName>
    <definedName name="A41taxvalue" localSheetId="0">'[3]PTRM input'!$N$47</definedName>
    <definedName name="A41taxvalue">'[4]PTRM input'!$N$47</definedName>
    <definedName name="A41value" localSheetId="0">'[3]PTRM input'!$J$47</definedName>
    <definedName name="A41value">'[4]PTRM input'!$J$47</definedName>
    <definedName name="A42offset">42</definedName>
    <definedName name="A42remlife" localSheetId="0">'[3]PTRM input'!$L$48</definedName>
    <definedName name="A42remlife">'[4]PTRM input'!$L$48</definedName>
    <definedName name="A42stdlife" localSheetId="0">'[3]PTRM input'!$M$48</definedName>
    <definedName name="A42stdlife">'[4]PTRM input'!$M$48</definedName>
    <definedName name="A42taxremlife" localSheetId="0">'[3]PTRM input'!$O$48</definedName>
    <definedName name="A42taxremlife">'[4]PTRM input'!$O$48</definedName>
    <definedName name="A42taxstdlife" localSheetId="0">'[3]PTRM input'!$P$48</definedName>
    <definedName name="A42taxstdlife">'[4]PTRM input'!$P$48</definedName>
    <definedName name="A42taxvalue" localSheetId="0">'[3]PTRM input'!$N$48</definedName>
    <definedName name="A42taxvalue">'[4]PTRM input'!$N$48</definedName>
    <definedName name="A42value" localSheetId="0">'[3]PTRM input'!$J$48</definedName>
    <definedName name="A42value">'[4]PTRM input'!$J$48</definedName>
    <definedName name="A43offset">43</definedName>
    <definedName name="A43remlife" localSheetId="0">'[3]PTRM input'!$L$49</definedName>
    <definedName name="A43remlife">'[4]PTRM input'!$L$49</definedName>
    <definedName name="A43stdlife" localSheetId="0">'[3]PTRM input'!$M$49</definedName>
    <definedName name="A43stdlife">'[4]PTRM input'!$M$49</definedName>
    <definedName name="A43taxremlife" localSheetId="0">'[3]PTRM input'!$O$49</definedName>
    <definedName name="A43taxremlife">'[4]PTRM input'!$O$49</definedName>
    <definedName name="A43taxstdlife" localSheetId="0">'[3]PTRM input'!$P$49</definedName>
    <definedName name="A43taxstdlife">'[4]PTRM input'!$P$49</definedName>
    <definedName name="A43taxvalue" localSheetId="0">'[3]PTRM input'!$N$49</definedName>
    <definedName name="A43taxvalue">'[4]PTRM input'!$N$49</definedName>
    <definedName name="A43value" localSheetId="0">'[3]PTRM input'!$J$49</definedName>
    <definedName name="A43value">'[4]PTRM input'!$J$49</definedName>
    <definedName name="A44offset">44</definedName>
    <definedName name="A44remlife" localSheetId="0">'[3]PTRM input'!$L$50</definedName>
    <definedName name="A44remlife">'[4]PTRM input'!$L$50</definedName>
    <definedName name="A44stdlife" localSheetId="0">'[3]PTRM input'!$M$50</definedName>
    <definedName name="A44stdlife">'[4]PTRM input'!$M$50</definedName>
    <definedName name="A44taxremlife" localSheetId="0">'[3]PTRM input'!$O$50</definedName>
    <definedName name="A44taxremlife">'[4]PTRM input'!$O$50</definedName>
    <definedName name="A44taxstdlife" localSheetId="0">'[3]PTRM input'!$P$50</definedName>
    <definedName name="A44taxstdlife">'[4]PTRM input'!$P$50</definedName>
    <definedName name="A44taxvalue" localSheetId="0">'[3]PTRM input'!$N$50</definedName>
    <definedName name="A44taxvalue">'[4]PTRM input'!$N$50</definedName>
    <definedName name="A44value" localSheetId="0">'[3]PTRM input'!$J$50</definedName>
    <definedName name="A44value">'[4]PTRM input'!$J$50</definedName>
    <definedName name="A45offset">45</definedName>
    <definedName name="A45remlife" localSheetId="0">'[3]PTRM input'!$L$51</definedName>
    <definedName name="A45remlife">'[4]PTRM input'!$L$51</definedName>
    <definedName name="A45stdlife" localSheetId="0">'[3]PTRM input'!$M$51</definedName>
    <definedName name="A45stdlife">'[4]PTRM input'!$M$51</definedName>
    <definedName name="A45taxremlife" localSheetId="0">'[3]PTRM input'!$O$51</definedName>
    <definedName name="A45taxremlife">'[4]PTRM input'!$O$51</definedName>
    <definedName name="A45taxstdlife" localSheetId="0">'[3]PTRM input'!$P$51</definedName>
    <definedName name="A45taxstdlife">'[4]PTRM input'!$P$51</definedName>
    <definedName name="A45taxvalue" localSheetId="0">'[3]PTRM input'!$N$51</definedName>
    <definedName name="A45taxvalue">'[4]PTRM input'!$N$51</definedName>
    <definedName name="A45value" localSheetId="0">'[3]PTRM input'!$J$51</definedName>
    <definedName name="A45value">'[4]PTRM input'!$J$51</definedName>
    <definedName name="A46offset">46</definedName>
    <definedName name="A46remlife" localSheetId="0">'[3]PTRM input'!$L$52</definedName>
    <definedName name="A46remlife">'[4]PTRM input'!$L$52</definedName>
    <definedName name="A46stdlife" localSheetId="0">'[3]PTRM input'!$M$52</definedName>
    <definedName name="A46stdlife">'[4]PTRM input'!$M$52</definedName>
    <definedName name="A46taxremlife" localSheetId="0">'[3]PTRM input'!$O$52</definedName>
    <definedName name="A46taxremlife">'[4]PTRM input'!$O$52</definedName>
    <definedName name="A46taxstdlife" localSheetId="0">'[3]PTRM input'!$P$52</definedName>
    <definedName name="A46taxstdlife">'[4]PTRM input'!$P$52</definedName>
    <definedName name="A46taxvalue" localSheetId="0">'[3]PTRM input'!$N$52</definedName>
    <definedName name="A46taxvalue">'[4]PTRM input'!$N$52</definedName>
    <definedName name="A46value" localSheetId="0">'[3]PTRM input'!$J$52</definedName>
    <definedName name="A46value">'[4]PTRM input'!$J$52</definedName>
    <definedName name="A47offset">47</definedName>
    <definedName name="A47remlife" localSheetId="0">'[3]PTRM input'!$L$53</definedName>
    <definedName name="A47remlife">'[4]PTRM input'!$L$53</definedName>
    <definedName name="A47stdlife" localSheetId="0">'[3]PTRM input'!$M$53</definedName>
    <definedName name="A47stdlife">'[4]PTRM input'!$M$53</definedName>
    <definedName name="A47taxremlife" localSheetId="0">'[3]PTRM input'!$O$53</definedName>
    <definedName name="A47taxremlife">'[4]PTRM input'!$O$53</definedName>
    <definedName name="A47taxstdlife" localSheetId="0">'[3]PTRM input'!$P$53</definedName>
    <definedName name="A47taxstdlife">'[4]PTRM input'!$P$53</definedName>
    <definedName name="A47taxvalue" localSheetId="0">'[3]PTRM input'!$N$53</definedName>
    <definedName name="A47taxvalue">'[4]PTRM input'!$N$53</definedName>
    <definedName name="A47value" localSheetId="0">'[3]PTRM input'!$J$53</definedName>
    <definedName name="A47value">'[4]PTRM input'!$J$53</definedName>
    <definedName name="A48offset">48</definedName>
    <definedName name="A48remlife" localSheetId="0">'[3]PTRM input'!$L$54</definedName>
    <definedName name="A48remlife">'[4]PTRM input'!$L$54</definedName>
    <definedName name="A48stdlife" localSheetId="0">'[3]PTRM input'!$M$54</definedName>
    <definedName name="A48stdlife">'[4]PTRM input'!$M$54</definedName>
    <definedName name="A48taxremlife" localSheetId="0">'[3]PTRM input'!$O$54</definedName>
    <definedName name="A48taxremlife">'[4]PTRM input'!$O$54</definedName>
    <definedName name="A48taxstdlife" localSheetId="0">'[3]PTRM input'!$P$54</definedName>
    <definedName name="A48taxstdlife">'[4]PTRM input'!$P$54</definedName>
    <definedName name="A48taxvalue" localSheetId="0">'[3]PTRM input'!$N$54</definedName>
    <definedName name="A48taxvalue">'[4]PTRM input'!$N$54</definedName>
    <definedName name="A48value" localSheetId="0">'[3]PTRM input'!$J$54</definedName>
    <definedName name="A48value">'[4]PTRM input'!$J$54</definedName>
    <definedName name="A49offset">49</definedName>
    <definedName name="A49remlife" localSheetId="0">'[3]PTRM input'!$L$55</definedName>
    <definedName name="A49remlife">'[4]PTRM input'!$L$55</definedName>
    <definedName name="A49stdlife" localSheetId="0">'[3]PTRM input'!$M$55</definedName>
    <definedName name="A49stdlife">'[4]PTRM input'!$M$55</definedName>
    <definedName name="A49taxremlife" localSheetId="0">'[3]PTRM input'!$O$55</definedName>
    <definedName name="A49taxremlife">'[4]PTRM input'!$O$55</definedName>
    <definedName name="A49taxstdlife" localSheetId="0">'[3]PTRM input'!$P$55</definedName>
    <definedName name="A49taxstdlife">'[4]PTRM input'!$P$55</definedName>
    <definedName name="A49taxvalue" localSheetId="0">'[3]PTRM input'!$N$55</definedName>
    <definedName name="A49taxvalue">'[4]PTRM input'!$N$55</definedName>
    <definedName name="A49value" localSheetId="0">'[3]PTRM input'!$J$55</definedName>
    <definedName name="A49value">'[4]PTRM input'!$J$55</definedName>
    <definedName name="A4offset">4</definedName>
    <definedName name="A4remlife" localSheetId="0">'[3]PTRM input'!$L$10</definedName>
    <definedName name="A4remlife">'[4]PTRM input'!$L$10</definedName>
    <definedName name="A4stdlife" localSheetId="0">'[3]PTRM input'!$M$10</definedName>
    <definedName name="A4stdlife">'[4]PTRM input'!$M$10</definedName>
    <definedName name="A4taxremlife" localSheetId="0">'[3]PTRM input'!$O$10</definedName>
    <definedName name="A4taxremlife">'[4]PTRM input'!$O$10</definedName>
    <definedName name="A4taxstdlife" localSheetId="0">'[3]PTRM input'!$P$10</definedName>
    <definedName name="A4taxstdlife">'[4]PTRM input'!$P$10</definedName>
    <definedName name="A4taxvalue" localSheetId="0">'[3]PTRM input'!$N$10</definedName>
    <definedName name="A4taxvalue">'[4]PTRM input'!$N$10</definedName>
    <definedName name="A4value" localSheetId="0">'[3]PTRM input'!$J$10</definedName>
    <definedName name="A4value">'[4]PTRM input'!$J$10</definedName>
    <definedName name="A50offset">50</definedName>
    <definedName name="A50remlife" localSheetId="0">'[3]PTRM input'!$L$56</definedName>
    <definedName name="A50remlife">'[4]PTRM input'!$L$56</definedName>
    <definedName name="A50stdlife" localSheetId="0">'[3]PTRM input'!$M$56</definedName>
    <definedName name="A50stdlife">'[4]PTRM input'!$M$56</definedName>
    <definedName name="A50taxremlife" localSheetId="0">'[3]PTRM input'!$O$56</definedName>
    <definedName name="A50taxremlife">'[4]PTRM input'!$O$56</definedName>
    <definedName name="A50taxstdlife" localSheetId="0">'[3]PTRM input'!$P$56</definedName>
    <definedName name="A50taxstdlife">'[4]PTRM input'!$P$56</definedName>
    <definedName name="A50taxvalue" localSheetId="0">'[3]PTRM input'!$N$56</definedName>
    <definedName name="A50taxvalue">'[4]PTRM input'!$N$56</definedName>
    <definedName name="A50value" localSheetId="0">'[3]PTRM input'!$J$56</definedName>
    <definedName name="A50value">'[4]PTRM input'!$J$56</definedName>
    <definedName name="A5offset">5</definedName>
    <definedName name="A5remlife" localSheetId="0">'[3]PTRM input'!$L$11</definedName>
    <definedName name="A5remlife">'[4]PTRM input'!$L$11</definedName>
    <definedName name="A5stdlife" localSheetId="0">'[3]PTRM input'!$M$11</definedName>
    <definedName name="A5stdlife">'[4]PTRM input'!$M$11</definedName>
    <definedName name="A5taxremlife" localSheetId="0">'[3]PTRM input'!$O$11</definedName>
    <definedName name="A5taxremlife">'[4]PTRM input'!$O$11</definedName>
    <definedName name="A5taxstdlife" localSheetId="0">'[3]PTRM input'!$P$11</definedName>
    <definedName name="A5taxstdlife">'[4]PTRM input'!$P$11</definedName>
    <definedName name="A5taxvalue" localSheetId="0">'[3]PTRM input'!$N$11</definedName>
    <definedName name="A5taxvalue">'[4]PTRM input'!$N$11</definedName>
    <definedName name="A5value" localSheetId="0">'[3]PTRM input'!$J$11</definedName>
    <definedName name="A5value">'[4]PTRM input'!$J$11</definedName>
    <definedName name="A6offset">6</definedName>
    <definedName name="A6remlife" localSheetId="0">'[3]PTRM input'!$L$12</definedName>
    <definedName name="A6remlife">'[4]PTRM input'!$L$12</definedName>
    <definedName name="A6stdlife" localSheetId="0">'[3]PTRM input'!$M$12</definedName>
    <definedName name="A6stdlife">'[4]PTRM input'!$M$12</definedName>
    <definedName name="A6taxremlife" localSheetId="0">'[3]PTRM input'!$O$12</definedName>
    <definedName name="A6taxremlife">'[4]PTRM input'!$O$12</definedName>
    <definedName name="A6taxstdlife" localSheetId="0">'[3]PTRM input'!$P$12</definedName>
    <definedName name="A6taxstdlife">'[4]PTRM input'!$P$12</definedName>
    <definedName name="A6taxvalue" localSheetId="0">'[3]PTRM input'!$N$12</definedName>
    <definedName name="A6taxvalue">'[4]PTRM input'!$N$12</definedName>
    <definedName name="A6value" localSheetId="0">'[3]PTRM input'!$J$12</definedName>
    <definedName name="A6value">'[4]PTRM input'!$J$12</definedName>
    <definedName name="A7offset">7</definedName>
    <definedName name="A7remlife" localSheetId="0">'[3]PTRM input'!$L$13</definedName>
    <definedName name="A7remlife">'[4]PTRM input'!$L$13</definedName>
    <definedName name="A7stdlife" localSheetId="0">'[3]PTRM input'!$M$13</definedName>
    <definedName name="A7stdlife">'[4]PTRM input'!$M$13</definedName>
    <definedName name="A7taxremlife" localSheetId="0">'[3]PTRM input'!$O$13</definedName>
    <definedName name="A7taxremlife">'[4]PTRM input'!$O$13</definedName>
    <definedName name="A7taxstdlife" localSheetId="0">'[3]PTRM input'!$P$13</definedName>
    <definedName name="A7taxstdlife">'[4]PTRM input'!$P$13</definedName>
    <definedName name="A7taxvalue" localSheetId="0">'[3]PTRM input'!$N$13</definedName>
    <definedName name="A7taxvalue">'[4]PTRM input'!$N$13</definedName>
    <definedName name="A7value" localSheetId="0">'[3]PTRM input'!$J$13</definedName>
    <definedName name="A7value">'[4]PTRM input'!$J$13</definedName>
    <definedName name="A8offset">8</definedName>
    <definedName name="A8remlife" localSheetId="0">'[3]PTRM input'!$L$14</definedName>
    <definedName name="A8remlife">'[4]PTRM input'!$L$14</definedName>
    <definedName name="A8stdlife" localSheetId="0">'[3]PTRM input'!$M$14</definedName>
    <definedName name="A8stdlife">'[4]PTRM input'!$M$14</definedName>
    <definedName name="A8taxremlife" localSheetId="0">'[3]PTRM input'!$O$14</definedName>
    <definedName name="A8taxremlife">'[4]PTRM input'!$O$14</definedName>
    <definedName name="A8taxstdlife" localSheetId="0">'[3]PTRM input'!$P$14</definedName>
    <definedName name="A8taxstdlife">'[4]PTRM input'!$P$14</definedName>
    <definedName name="A8taxvalue" localSheetId="0">'[3]PTRM input'!$N$14</definedName>
    <definedName name="A8taxvalue">'[4]PTRM input'!$N$14</definedName>
    <definedName name="A8value" localSheetId="0">'[3]PTRM input'!$J$14</definedName>
    <definedName name="A8value">'[4]PTRM input'!$J$14</definedName>
    <definedName name="A9offset">9</definedName>
    <definedName name="A9remlife" localSheetId="0">'[3]PTRM input'!$L$15</definedName>
    <definedName name="A9remlife">'[4]PTRM input'!$L$15</definedName>
    <definedName name="A9stdlife" localSheetId="0">'[3]PTRM input'!$M$15</definedName>
    <definedName name="A9stdlife">'[4]PTRM input'!$M$15</definedName>
    <definedName name="A9taxremlife" localSheetId="0">'[3]PTRM input'!$O$15</definedName>
    <definedName name="A9taxremlife">'[4]PTRM input'!$O$15</definedName>
    <definedName name="A9taxstdlife" localSheetId="0">'[3]PTRM input'!$P$15</definedName>
    <definedName name="A9taxstdlife">'[4]PTRM input'!$P$15</definedName>
    <definedName name="A9taxvalue" localSheetId="0">'[3]PTRM input'!$N$15</definedName>
    <definedName name="A9taxvalue">'[4]PTRM input'!$N$15</definedName>
    <definedName name="A9value" localSheetId="0">'[3]PTRM input'!$J$15</definedName>
    <definedName name="A9value">'[4]PTRM input'!$J$15</definedName>
    <definedName name="abba" localSheetId="0" hidden="1">{"Ownership",#N/A,FALSE,"Ownership";"Contents",#N/A,FALSE,"Contents"}</definedName>
    <definedName name="abba" hidden="1">{"Ownership",#N/A,FALSE,"Ownership";"Contents",#N/A,FALSE,"Contents"}</definedName>
    <definedName name="abc" localSheetId="0">#REF!</definedName>
    <definedName name="abc">#REF!</definedName>
    <definedName name="ACS_ACT">OFFSET('[2]ACS Activities'!$B$5,0,0,COUNTA('[2]ACS Activities'!$F$1:$F$65536),COUNTA('[2]ACS Activities'!$A$5:$IV$5))</definedName>
    <definedName name="ACS_P" localSheetId="0">#REF!</definedName>
    <definedName name="ACS_P">#REF!</definedName>
    <definedName name="ACS_PRD">OFFSET('[2]ACS Products'!$B$5,0,0,COUNTA('[2]ACS Products'!$D$1:$D$65536),COUNTA('[2]ACS Products'!$A$5:$IV$5))</definedName>
    <definedName name="ACS_Team_Data">'[5]DATA (ACS Team) 001'!$B$3:$AD$121</definedName>
    <definedName name="ACT">OFFSET([2]Budget!$D$4,0,0,COUNTA([2]Budget!$C$1:$C$65536)-1,1)</definedName>
    <definedName name="ADD_AH_1415_1">'[5]List of Services'!$AH$307</definedName>
    <definedName name="ADD_AH_1415_2">'[5]List of Services'!$AH$308</definedName>
    <definedName name="ADD_BH_1415_1">'[5]List of Services'!$AH$305</definedName>
    <definedName name="ADD_BH_1415_2">'[5]List of Services'!$AH$306</definedName>
    <definedName name="AER_Labour_Category">[6]Rates!$A$26:$A$33</definedName>
    <definedName name="anscount" hidden="1">1</definedName>
    <definedName name="Asset1" localSheetId="0">'[3]PTRM input'!$G$7</definedName>
    <definedName name="Asset1">'[4]PTRM input'!$G$7</definedName>
    <definedName name="Asset10" localSheetId="0">'[3]PTRM input'!$G$16</definedName>
    <definedName name="Asset10">'[4]PTRM input'!$G$16</definedName>
    <definedName name="Asset11" localSheetId="0">'[3]PTRM input'!$G$17</definedName>
    <definedName name="Asset11">'[4]PTRM input'!$G$17</definedName>
    <definedName name="Asset12" localSheetId="0">'[3]PTRM input'!$G$18</definedName>
    <definedName name="Asset12">'[4]PTRM input'!$G$18</definedName>
    <definedName name="Asset13" localSheetId="0">'[3]PTRM input'!$G$19</definedName>
    <definedName name="Asset13">'[4]PTRM input'!$G$19</definedName>
    <definedName name="Asset14" localSheetId="0">'[3]PTRM input'!$G$20</definedName>
    <definedName name="Asset14">'[4]PTRM input'!$G$20</definedName>
    <definedName name="Asset15" localSheetId="0">'[3]PTRM input'!$G$21</definedName>
    <definedName name="Asset15">'[4]PTRM input'!$G$21</definedName>
    <definedName name="Asset16" localSheetId="0">'[3]PTRM input'!$G$22</definedName>
    <definedName name="Asset16">'[4]PTRM input'!$G$22</definedName>
    <definedName name="Asset17" localSheetId="0">'[3]PTRM input'!$G$23</definedName>
    <definedName name="Asset17">'[4]PTRM input'!$G$23</definedName>
    <definedName name="Asset18" localSheetId="0">'[3]PTRM input'!$G$24</definedName>
    <definedName name="Asset18">'[4]PTRM input'!$G$24</definedName>
    <definedName name="Asset19" localSheetId="0">'[3]PTRM input'!$G$25</definedName>
    <definedName name="Asset19">'[4]PTRM input'!$G$25</definedName>
    <definedName name="Asset2" localSheetId="0">'[3]PTRM input'!$G$8</definedName>
    <definedName name="Asset2">'[4]PTRM input'!$G$8</definedName>
    <definedName name="Asset20" localSheetId="0">'[3]PTRM input'!$G$26</definedName>
    <definedName name="Asset20">'[4]PTRM input'!$G$26</definedName>
    <definedName name="Asset21" localSheetId="0">'[3]PTRM input'!$G$27</definedName>
    <definedName name="Asset21">'[4]PTRM input'!$G$27</definedName>
    <definedName name="Asset22" localSheetId="0">'[3]PTRM input'!$G$28</definedName>
    <definedName name="Asset22">'[4]PTRM input'!$G$28</definedName>
    <definedName name="Asset23" localSheetId="0">'[3]PTRM input'!$G$29</definedName>
    <definedName name="Asset23">'[4]PTRM input'!$G$29</definedName>
    <definedName name="Asset24" localSheetId="0">'[3]PTRM input'!$G$30</definedName>
    <definedName name="Asset24">'[4]PTRM input'!$G$30</definedName>
    <definedName name="Asset25" localSheetId="0">'[3]PTRM input'!$G$31</definedName>
    <definedName name="Asset25">'[4]PTRM input'!$G$31</definedName>
    <definedName name="Asset26" localSheetId="0">'[3]PTRM input'!$G$32</definedName>
    <definedName name="Asset26">'[4]PTRM input'!$G$32</definedName>
    <definedName name="Asset27" localSheetId="0">'[3]PTRM input'!$G$33</definedName>
    <definedName name="Asset27">'[4]PTRM input'!$G$33</definedName>
    <definedName name="Asset28" localSheetId="0">'[3]PTRM input'!$G$34</definedName>
    <definedName name="Asset28">'[4]PTRM input'!$G$34</definedName>
    <definedName name="Asset29" localSheetId="0">'[3]PTRM input'!$G$35</definedName>
    <definedName name="Asset29">'[4]PTRM input'!$G$35</definedName>
    <definedName name="Asset3" localSheetId="0">'[3]PTRM input'!$G$9</definedName>
    <definedName name="Asset3">'[4]PTRM input'!$G$9</definedName>
    <definedName name="Asset30" localSheetId="0">'[3]PTRM input'!$G$36</definedName>
    <definedName name="Asset30">'[4]PTRM input'!$G$36</definedName>
    <definedName name="Asset31" localSheetId="0">'[3]PTRM input'!$G$37</definedName>
    <definedName name="Asset31">'[4]PTRM input'!$G$37</definedName>
    <definedName name="Asset32" localSheetId="0">'[3]PTRM input'!$G$38</definedName>
    <definedName name="Asset32">'[4]PTRM input'!$G$38</definedName>
    <definedName name="Asset33" localSheetId="0">'[3]PTRM input'!$G$39</definedName>
    <definedName name="Asset33">'[4]PTRM input'!$G$39</definedName>
    <definedName name="Asset34" localSheetId="0">'[3]PTRM input'!$G$40</definedName>
    <definedName name="Asset34">'[4]PTRM input'!$G$40</definedName>
    <definedName name="Asset35" localSheetId="0">'[3]PTRM input'!$G$41</definedName>
    <definedName name="Asset35">'[4]PTRM input'!$G$41</definedName>
    <definedName name="Asset36" localSheetId="0">'[3]PTRM input'!$G$42</definedName>
    <definedName name="Asset36">'[4]PTRM input'!$G$42</definedName>
    <definedName name="Asset37" localSheetId="0">'[3]PTRM input'!$G$43</definedName>
    <definedName name="Asset37">'[4]PTRM input'!$G$43</definedName>
    <definedName name="Asset38" localSheetId="0">'[3]PTRM input'!$G$44</definedName>
    <definedName name="Asset38">'[4]PTRM input'!$G$44</definedName>
    <definedName name="Asset39" localSheetId="0">'[3]PTRM input'!$G$45</definedName>
    <definedName name="Asset39">'[4]PTRM input'!$G$45</definedName>
    <definedName name="Asset4" localSheetId="0">'[3]PTRM input'!$G$10</definedName>
    <definedName name="Asset4">'[4]PTRM input'!$G$10</definedName>
    <definedName name="Asset40" localSheetId="0">'[3]PTRM input'!$G$46</definedName>
    <definedName name="Asset40">'[4]PTRM input'!$G$46</definedName>
    <definedName name="Asset41" localSheetId="0">'[3]PTRM input'!$G$47</definedName>
    <definedName name="Asset41">'[4]PTRM input'!$G$47</definedName>
    <definedName name="Asset42" localSheetId="0">'[3]PTRM input'!$G$48</definedName>
    <definedName name="Asset42">'[4]PTRM input'!$G$48</definedName>
    <definedName name="Asset43" localSheetId="0">'[3]PTRM input'!$G$49</definedName>
    <definedName name="Asset43">'[4]PTRM input'!$G$49</definedName>
    <definedName name="Asset44" localSheetId="0">'[3]PTRM input'!$G$50</definedName>
    <definedName name="Asset44">'[4]PTRM input'!$G$50</definedName>
    <definedName name="Asset45" localSheetId="0">'[3]PTRM input'!$G$51</definedName>
    <definedName name="Asset45">'[4]PTRM input'!$G$51</definedName>
    <definedName name="Asset46" localSheetId="0">'[3]PTRM input'!$G$52</definedName>
    <definedName name="Asset46">'[4]PTRM input'!$G$52</definedName>
    <definedName name="Asset47" localSheetId="0">'[3]PTRM input'!$G$53</definedName>
    <definedName name="Asset47">'[4]PTRM input'!$G$53</definedName>
    <definedName name="Asset48" localSheetId="0">'[3]PTRM input'!$G$54</definedName>
    <definedName name="Asset48">'[4]PTRM input'!$G$54</definedName>
    <definedName name="Asset49" localSheetId="0">'[3]PTRM input'!$G$55</definedName>
    <definedName name="Asset49">'[4]PTRM input'!$G$55</definedName>
    <definedName name="Asset5" localSheetId="0">'[3]PTRM input'!$G$11</definedName>
    <definedName name="Asset5">'[4]PTRM input'!$G$11</definedName>
    <definedName name="Asset50" localSheetId="0">'[3]PTRM input'!$G$56</definedName>
    <definedName name="Asset50">'[4]PTRM input'!$G$56</definedName>
    <definedName name="Asset6" localSheetId="0">'[3]PTRM input'!$G$12</definedName>
    <definedName name="Asset6">'[4]PTRM input'!$G$12</definedName>
    <definedName name="Asset7" localSheetId="0">'[3]PTRM input'!$G$13</definedName>
    <definedName name="Asset7">'[4]PTRM input'!$G$13</definedName>
    <definedName name="Asset8" localSheetId="0">'[3]PTRM input'!$G$14</definedName>
    <definedName name="Asset8">'[4]PTRM input'!$G$14</definedName>
    <definedName name="Asset9" localSheetId="0">'[3]PTRM input'!$G$15</definedName>
    <definedName name="Asset9">'[4]PTRM input'!$G$15</definedName>
    <definedName name="CA_1415">[5]Rates!$F$20</definedName>
    <definedName name="CA_1516">[5]Rates!$G$20</definedName>
    <definedName name="CA_1617">[5]Rates!$H$20</definedName>
    <definedName name="CA_1718">[5]Rates!$I$20</definedName>
    <definedName name="CA_1819">[5]Rates!$J$20</definedName>
    <definedName name="CA_1920">[5]Rates!$K$20</definedName>
    <definedName name="CC_LAB_1516">[5]Rates!#REF!</definedName>
    <definedName name="CC_LAB_1617">[5]Rates!#REF!</definedName>
    <definedName name="CC_LAB_1718">[5]Rates!#REF!</definedName>
    <definedName name="CONCAT_2">[7]DATA!$B$1:$B$65536</definedName>
    <definedName name="CONT_1314">[5]Rates!$E$7</definedName>
    <definedName name="CONT_1415">[5]Rates!$F$7</definedName>
    <definedName name="CONT_1516">[5]Rates!$G$7</definedName>
    <definedName name="CONT_1617">[5]Rates!$H$7</definedName>
    <definedName name="CONT_1718">[5]Rates!$I$7</definedName>
    <definedName name="CONT_1819">[5]Rates!$J$7</definedName>
    <definedName name="CONT_1920">[5]Rates!$K$7</definedName>
    <definedName name="Control1">[8]Assumption!#REF!</definedName>
    <definedName name="Control2">[8]Assumption!#REF!</definedName>
    <definedName name="CORP_OH_1516">[5]Rates!$G$15</definedName>
    <definedName name="CORP_OH_1617">[5]Rates!$H$15</definedName>
    <definedName name="CORP_OH_1718">[5]Rates!$I$15</definedName>
    <definedName name="CORP_OH_1819">[5]Rates!$J$15</definedName>
    <definedName name="CORP_OH_1920">[5]Rates!$K$15</definedName>
    <definedName name="CRCP_final_year" localSheetId="0">'[3]AER ETL'!$C$47</definedName>
    <definedName name="CRCP_final_year">'[4]AER ETL'!$C$47</definedName>
    <definedName name="CRCP_span" localSheetId="0">CONCATENATE('Cover page'!CRCP_y1, " to ",'Cover page'!CRCP_y5)</definedName>
    <definedName name="CRCP_span">CONCATENATE([0]!CRCP_y1, " to ",[0]!CRCP_y5)</definedName>
    <definedName name="CRCP_y1" localSheetId="0">'[3]AER lookups'!$G$54</definedName>
    <definedName name="CRCP_y1">'[4]AER lookups'!$G$54</definedName>
    <definedName name="CRCP_y10" localSheetId="0">'[3]AER lookups'!$G$63</definedName>
    <definedName name="CRCP_y10">'[4]AER lookups'!$G$63</definedName>
    <definedName name="CRCP_y11" localSheetId="0">'[3]AER lookups'!$G$64</definedName>
    <definedName name="CRCP_y11">'[4]AER lookups'!$G$64</definedName>
    <definedName name="CRCP_y12" localSheetId="0">'[3]AER lookups'!$G$65</definedName>
    <definedName name="CRCP_y12">'[4]AER lookups'!$G$65</definedName>
    <definedName name="CRCP_y13" localSheetId="0">'[3]AER lookups'!$G$66</definedName>
    <definedName name="CRCP_y13">'[4]AER lookups'!$G$66</definedName>
    <definedName name="CRCP_y14" localSheetId="0">'[3]AER lookups'!$G$67</definedName>
    <definedName name="CRCP_y14">'[4]AER lookups'!$G$67</definedName>
    <definedName name="CRCP_y15" localSheetId="0">'[3]AER lookups'!$G$68</definedName>
    <definedName name="CRCP_y15">'[4]AER lookups'!$G$68</definedName>
    <definedName name="CRCP_y2" localSheetId="0">'[3]AER lookups'!$G$55</definedName>
    <definedName name="CRCP_y2">'[4]AER lookups'!$G$55</definedName>
    <definedName name="CRCP_y3" localSheetId="0">'[3]AER lookups'!$G$56</definedName>
    <definedName name="CRCP_y3">'[4]AER lookups'!$G$56</definedName>
    <definedName name="CRCP_y4" localSheetId="0">'[3]AER lookups'!$G$57</definedName>
    <definedName name="CRCP_y4">'[4]AER lookups'!$G$57</definedName>
    <definedName name="CRCP_y5" localSheetId="0">'[3]AER lookups'!$G$58</definedName>
    <definedName name="CRCP_y5">'[4]AER lookups'!$G$58</definedName>
    <definedName name="CRCP_y6" localSheetId="0">'[3]AER lookups'!$G$59</definedName>
    <definedName name="CRCP_y6">'[4]AER lookups'!$G$59</definedName>
    <definedName name="CRCP_y7" localSheetId="0">'[3]AER lookups'!$G$60</definedName>
    <definedName name="CRCP_y7">'[4]AER lookups'!$G$60</definedName>
    <definedName name="CRCP_y8" localSheetId="0">'[3]AER lookups'!$G$61</definedName>
    <definedName name="CRCP_y8">'[4]AER lookups'!$G$61</definedName>
    <definedName name="CRCP_y9" localSheetId="0">'[3]AER lookups'!$G$62</definedName>
    <definedName name="CRCP_y9">'[4]AER lookups'!$G$62</definedName>
    <definedName name="Current_Light">[8]Assumption!#REF!</definedName>
    <definedName name="Customers">[9]Tbls!$B$23:$B$98</definedName>
    <definedName name="DarkHour_North">[8]Assumption!#REF!</definedName>
    <definedName name="DarkHour_South">[8]Assumption!#REF!</definedName>
    <definedName name="Days">[8]Assumption!$F$161</definedName>
    <definedName name="dayspa">'[10]BC calcs'!$C$21</definedName>
    <definedName name="Difference_energex">'[11]Public Lighting Pricing'!#REF!</definedName>
    <definedName name="Difference_energex_LED">'[11]Public Lighting Pricing'!#REF!</definedName>
    <definedName name="dms_060301_checkvalue" localSheetId="0">'[3]AER ETL'!$C$90</definedName>
    <definedName name="dms_060301_checkvalue">'[4]AER ETL'!$C$90</definedName>
    <definedName name="dms_060301_LastRow" localSheetId="0">'[3]AER ETL'!$C$92</definedName>
    <definedName name="dms_060301_LastRow">'[4]AER ETL'!$C$92</definedName>
    <definedName name="dms_060701_ARR_MaxRows" localSheetId="0">'[3]AER ETL'!$C$100</definedName>
    <definedName name="dms_060701_ARR_MaxRows">'[4]AER ETL'!$C$100</definedName>
    <definedName name="dms_060701_Reset_MaxRows" localSheetId="0">'[3]AER ETL'!$C$99</definedName>
    <definedName name="dms_060701_Reset_MaxRows">'[4]AER ETL'!$C$99</definedName>
    <definedName name="dms_060701_StartDateTxt" localSheetId="0">'[3]AER ETL'!$C$106</definedName>
    <definedName name="dms_060701_StartDateTxt">'[4]AER ETL'!$C$106</definedName>
    <definedName name="dms_0608_LastRow" localSheetId="0">'[3]AER ETL'!$C$112</definedName>
    <definedName name="dms_0608_LastRow">'[4]AER ETL'!$C$112</definedName>
    <definedName name="dms_0608_OffsetRows" localSheetId="0">'[3]AER ETL'!$C$111</definedName>
    <definedName name="dms_0608_OffsetRows">'[4]AER ETL'!$C$111</definedName>
    <definedName name="dms_060801_StartCell">'[12]6'!$B$13</definedName>
    <definedName name="dms_663_List" localSheetId="0">'[3]AER lookups'!$N$17:$N$33</definedName>
    <definedName name="dms_663_List">'[4]AER lookups'!$N$17:$N$33</definedName>
    <definedName name="dms_ABN" localSheetId="0">'[3]Business &amp; other details'!$AL$17</definedName>
    <definedName name="dms_ABN">'[4]Business &amp; other details'!$AL$17</definedName>
    <definedName name="dms_ABN_List" localSheetId="0">'[3]AER lookups'!$D$17:$D$33</definedName>
    <definedName name="dms_ABN_List">'[4]AER lookups'!$D$17:$D$33</definedName>
    <definedName name="dms_Addr1_List" localSheetId="0">'[3]AER lookups'!$P$17:$P$33</definedName>
    <definedName name="dms_Addr1_List">'[4]AER lookups'!$P$17:$P$33</definedName>
    <definedName name="dms_Addr2_List" localSheetId="0">'[3]AER lookups'!$Q$17:$Q$33</definedName>
    <definedName name="dms_Addr2_List">'[4]AER lookups'!$Q$17:$Q$33</definedName>
    <definedName name="dms_Amendment_Text" localSheetId="0">'[3]Business &amp; other details'!$AL$70</definedName>
    <definedName name="dms_Amendment_Text">'[4]Business &amp; other details'!$AL$70</definedName>
    <definedName name="dms_Cal_Year_B4_CRY" localSheetId="0">'[3]AER ETL'!$C$29</definedName>
    <definedName name="dms_Cal_Year_B4_CRY">'[4]AER ETL'!$C$29</definedName>
    <definedName name="dms_CBD_flag" localSheetId="0">'[3]AER lookups'!$Z$17:$Z$33</definedName>
    <definedName name="dms_CBD_flag">'[4]AER lookups'!$Z$17:$Z$33</definedName>
    <definedName name="dms_CFinalYear_List">'[13]AER only'!$E$89:$E$103</definedName>
    <definedName name="dms_Confid_status_List" localSheetId="0">'[3]AER NRs'!$D$6:$D$8</definedName>
    <definedName name="dms_Confid_status_List">'[4]AER NRs'!$D$6:$D$8</definedName>
    <definedName name="dms_CRCP_index">'[13]AER only'!$J$89:$J$103</definedName>
    <definedName name="dms_CRCP_start_row" localSheetId="0">'[3]AER ETL'!$C$40</definedName>
    <definedName name="dms_CRCP_start_row">'[4]AER ETL'!$C$40</definedName>
    <definedName name="dms_CRCP_years">'[13]AER only'!$H$89:$H$103</definedName>
    <definedName name="dms_CRCP_yM">'[13]AER only'!$H$102</definedName>
    <definedName name="dms_CRCP_yN">'[13]AER only'!$H$101</definedName>
    <definedName name="dms_CRCP_yO">'[13]AER only'!$H$100</definedName>
    <definedName name="dms_CRCP_yP">'[13]AER only'!$H$99</definedName>
    <definedName name="dms_CRCP_yQ">'[13]AER only'!$H$98</definedName>
    <definedName name="dms_CRCP_yR">'[13]AER only'!$H$97</definedName>
    <definedName name="dms_CRCP_yS">'[13]AER only'!$H$96</definedName>
    <definedName name="dms_CRCP_yT">'[13]AER only'!$H$95</definedName>
    <definedName name="dms_CRCP_yU">'[13]AER only'!$H$94</definedName>
    <definedName name="dms_CRCP_yV">'[13]AER only'!$H$93</definedName>
    <definedName name="dms_CRCP_yW">'[13]AER only'!$H$92</definedName>
    <definedName name="dms_CRCP_yX">'[13]AER only'!$H$91</definedName>
    <definedName name="dms_CRCP_yY">'[13]AER only'!$H$90</definedName>
    <definedName name="dms_CRCP_yZ">'[13]AER only'!$H$89</definedName>
    <definedName name="dms_CRCPlength_List" localSheetId="0">'[3]AER lookups'!$K$17:$K$33</definedName>
    <definedName name="dms_CRCPlength_List">'[4]AER lookups'!$K$17:$K$33</definedName>
    <definedName name="dms_CRCPlength_Num" localSheetId="0">'[3]AER ETL'!$C$69</definedName>
    <definedName name="dms_CRCPlength_Num">'[4]AER ETL'!$C$69</definedName>
    <definedName name="dms_CRCPlength_Num_List">'[13]AER only'!$D$89:$D$103</definedName>
    <definedName name="dms_CRY_ListC">'[13]AER only'!$D$107:$D$126</definedName>
    <definedName name="dms_CRY_ListF">'[13]AER only'!$C$107:$C$126</definedName>
    <definedName name="dms_CRY_RYE" localSheetId="0">'[3]AER ETL'!$C$53</definedName>
    <definedName name="dms_CRY_RYE">'[4]AER ETL'!$C$53</definedName>
    <definedName name="dms_CRY_start_row" localSheetId="0">'[3]AER ETL'!$C$38</definedName>
    <definedName name="dms_CRY_start_row">'[4]AER ETL'!$C$38</definedName>
    <definedName name="dms_CRY_start_year" localSheetId="0">'[3]AER ETL'!$C$37</definedName>
    <definedName name="dms_CRY_start_year">'[4]AER ETL'!$C$37</definedName>
    <definedName name="dms_CRYc_y1">'[13]AER only'!$O$89</definedName>
    <definedName name="dms_CRYc_y10">'[13]AER only'!$O$98</definedName>
    <definedName name="dms_CRYc_y11">'[13]AER only'!$O$99</definedName>
    <definedName name="dms_CRYc_y12">'[13]AER only'!$O$100</definedName>
    <definedName name="dms_CRYc_y13">'[13]AER only'!$O$101</definedName>
    <definedName name="dms_CRYc_y14">'[13]AER only'!$O$102</definedName>
    <definedName name="dms_CRYc_y15">'[13]AER only'!$O$103</definedName>
    <definedName name="dms_CRYc_y16">'[13]AER only'!$O$104</definedName>
    <definedName name="dms_CRYc_y17">'[13]AER only'!$O$105</definedName>
    <definedName name="dms_CRYc_y18">'[13]AER only'!$O$106</definedName>
    <definedName name="dms_CRYc_y19">'[13]AER only'!$O$107</definedName>
    <definedName name="dms_CRYc_y2">'[13]AER only'!$O$90</definedName>
    <definedName name="dms_CRYc_y3">'[13]AER only'!$O$91</definedName>
    <definedName name="dms_CRYc_y4">'[13]AER only'!$O$92</definedName>
    <definedName name="dms_CRYc_y5">'[13]AER only'!$O$93</definedName>
    <definedName name="dms_CRYc_y6">'[13]AER only'!$O$94</definedName>
    <definedName name="dms_CRYc_y7">'[13]AER only'!$O$95</definedName>
    <definedName name="dms_CRYc_y8">'[13]AER only'!$O$96</definedName>
    <definedName name="dms_CRYc_y9">'[13]AER only'!$O$97</definedName>
    <definedName name="dms_CRYf_y1">'[13]AER only'!$M$89</definedName>
    <definedName name="dms_CRYf_y10">'[13]AER only'!$M$98</definedName>
    <definedName name="dms_CRYf_y11">'[13]AER only'!$M$99</definedName>
    <definedName name="dms_CRYf_y12">'[13]AER only'!$M$100</definedName>
    <definedName name="dms_CRYf_y13">'[13]AER only'!$M$101</definedName>
    <definedName name="dms_CRYf_y14">'[13]AER only'!$M$102</definedName>
    <definedName name="dms_CRYf_y15">'[13]AER only'!$M$103</definedName>
    <definedName name="dms_CRYf_y16">'[13]AER only'!$M$104</definedName>
    <definedName name="dms_CRYf_y17">'[13]AER only'!$M$105</definedName>
    <definedName name="dms_CRYf_y18">'[13]AER only'!$M$106</definedName>
    <definedName name="dms_CRYf_y19">'[13]AER only'!$M$107</definedName>
    <definedName name="dms_CRYf_y2">'[13]AER only'!$M$90</definedName>
    <definedName name="dms_CRYf_y3">'[13]AER only'!$M$91</definedName>
    <definedName name="dms_CRYf_y4">'[13]AER only'!$M$92</definedName>
    <definedName name="dms_CRYf_y5">'[13]AER only'!$M$93</definedName>
    <definedName name="dms_CRYf_y6">'[13]AER only'!$M$94</definedName>
    <definedName name="dms_CRYf_y7">'[13]AER only'!$M$95</definedName>
    <definedName name="dms_CRYf_y8">'[13]AER only'!$M$96</definedName>
    <definedName name="dms_CRYf_y9">'[13]AER only'!$M$97</definedName>
    <definedName name="dms_DataQuality_List" localSheetId="0">'[3]AER NRs'!$C$6:$C$9</definedName>
    <definedName name="dms_DataQuality_List">'[4]AER NRs'!$C$6:$C$9</definedName>
    <definedName name="dms_DeterminationRef_List" localSheetId="0">'[3]AER lookups'!$O$17:$O$33</definedName>
    <definedName name="dms_DeterminationRef_List">'[4]AER lookups'!$O$17:$O$33</definedName>
    <definedName name="dms_DollarReal_year" localSheetId="0">'[3]AER ETL'!$C$51</definedName>
    <definedName name="dms_DollarReal_year">'[4]AER ETL'!$C$51</definedName>
    <definedName name="dms_FeederName_1" localSheetId="0">'[3]AER lookups'!$AE$17:$AE$33</definedName>
    <definedName name="dms_FeederName_1">'[4]AER lookups'!$AE$17:$AE$33</definedName>
    <definedName name="dms_FeederName_2" localSheetId="0">'[3]AER lookups'!$AF$17:$AF$33</definedName>
    <definedName name="dms_FeederName_2">'[4]AER lookups'!$AF$17:$AF$33</definedName>
    <definedName name="dms_FeederName_3" localSheetId="0">'[3]AER lookups'!$AG$17:$AG$33</definedName>
    <definedName name="dms_FeederName_3">'[4]AER lookups'!$AG$17:$AG$33</definedName>
    <definedName name="dms_FeederName_4" localSheetId="0">'[3]AER lookups'!$AH$17:$AH$33</definedName>
    <definedName name="dms_FeederName_4">'[4]AER lookups'!$AH$17:$AH$33</definedName>
    <definedName name="dms_FeederName_5" localSheetId="0">'[3]AER lookups'!$AI$17:$AI$33</definedName>
    <definedName name="dms_FeederName_5">'[4]AER lookups'!$AI$17:$AI$33</definedName>
    <definedName name="dms_FeederType_5_flag" localSheetId="0">'[3]AER lookups'!$AD$17:$AD$33</definedName>
    <definedName name="dms_FeederType_5_flag">'[4]AER lookups'!$AD$17:$AD$33</definedName>
    <definedName name="dms_FifthFeeder_flag_NSP" localSheetId="0">'[3]AER ETL'!$C$125</definedName>
    <definedName name="dms_FifthFeeder_flag_NSP">'[4]AER ETL'!$C$125</definedName>
    <definedName name="dms_FinalYear_List">'[13]AER only'!$C$89:$C$103</definedName>
    <definedName name="dms_FormControl_Choices" localSheetId="0">'[3]AER NRs'!$D$14:$D$16</definedName>
    <definedName name="dms_FormControl_Choices">'[4]AER NRs'!$D$14:$D$16</definedName>
    <definedName name="dms_FormControl_List" localSheetId="0">'[3]AER lookups'!$H$17:$H$33</definedName>
    <definedName name="dms_FormControl_List">'[4]AER lookups'!$H$17:$H$33</definedName>
    <definedName name="dms_FRCP_ListC">'[13]AER only'!$H$107:$H$121</definedName>
    <definedName name="dms_FRCP_ListF">'[13]AER only'!$G$107:$G$121</definedName>
    <definedName name="dms_FRCP_start_row" localSheetId="0">'[3]AER ETL'!$C$39</definedName>
    <definedName name="dms_FRCP_start_row">'[4]AER ETL'!$C$39</definedName>
    <definedName name="dms_FRCP_y10">'[13]AER only'!$F$98</definedName>
    <definedName name="dms_FRCP_y11">'[13]AER only'!$F$99</definedName>
    <definedName name="dms_FRCP_y12">'[13]AER only'!$F$100</definedName>
    <definedName name="dms_FRCP_y13">'[13]AER only'!$F$101</definedName>
    <definedName name="dms_FRCP_y14">'[13]AER only'!$F$102</definedName>
    <definedName name="dms_FRCP_y2">'[13]AER only'!$F$90</definedName>
    <definedName name="dms_FRCP_y3">'[13]AER only'!$F$91</definedName>
    <definedName name="dms_FRCP_y4">'[13]AER only'!$F$92</definedName>
    <definedName name="dms_FRCP_y5">'[13]AER only'!$F$93</definedName>
    <definedName name="dms_FRCP_y6">'[13]AER only'!$F$94</definedName>
    <definedName name="dms_FRCP_y7">'[13]AER only'!$F$95</definedName>
    <definedName name="dms_FRCP_y8">'[13]AER only'!$F$96</definedName>
    <definedName name="dms_FRCP_y9">'[13]AER only'!$F$97</definedName>
    <definedName name="dms_FRCPlength_List" localSheetId="0">'[3]AER lookups'!$L$17:$L$33</definedName>
    <definedName name="dms_FRCPlength_List">'[4]AER lookups'!$L$17:$L$33</definedName>
    <definedName name="dms_FRCPlength_Num" localSheetId="0">'[3]AER ETL'!$C$70</definedName>
    <definedName name="dms_FRCPlength_Num">'[4]AER ETL'!$C$70</definedName>
    <definedName name="dms_FRCPlength_Num_List">'[13]AER only'!$B$89:$B$103</definedName>
    <definedName name="dms_Header_Span" localSheetId="0">'[3]AER ETL'!$C$60</definedName>
    <definedName name="dms_Header_Span">'[4]AER ETL'!$C$60</definedName>
    <definedName name="dms_InputSource" localSheetId="0">'[3]DMS input'!$C$33</definedName>
    <definedName name="dms_InputSource">'[4]DMS input'!$C$33</definedName>
    <definedName name="dms_InputTradingName" localSheetId="0">'[3]DMS input'!$C$14</definedName>
    <definedName name="dms_InputTradingName">'[4]DMS input'!$C$14</definedName>
    <definedName name="dms_JurisdictionList" localSheetId="0">'[3]AER lookups'!$E$17:$E$33</definedName>
    <definedName name="dms_JurisdictionList">'[4]AER lookups'!$E$17:$E$33</definedName>
    <definedName name="dms_LeapYear_Result" localSheetId="0">'[3]AER ETL'!$C$98</definedName>
    <definedName name="dms_LeapYear_Result">'[4]AER ETL'!$C$98</definedName>
    <definedName name="dms_LongRural_flag" localSheetId="0">'[3]AER lookups'!$AC$17:$AC$33</definedName>
    <definedName name="dms_LongRural_flag">'[4]AER lookups'!$AC$17:$AC$33</definedName>
    <definedName name="dms_Model" localSheetId="0">'[3]AER ETL'!$C$11</definedName>
    <definedName name="dms_Model">'[4]AER ETL'!$C$11</definedName>
    <definedName name="dms_Model_List" localSheetId="0">'[3]AER lookups'!$B$40:$B$49</definedName>
    <definedName name="dms_Model_List">'[4]AER lookups'!$B$40:$B$49</definedName>
    <definedName name="dms_Model_Span" localSheetId="0">'[3]AER ETL'!$C$56</definedName>
    <definedName name="dms_Model_Span">'[4]AER ETL'!$C$56</definedName>
    <definedName name="dms_Model_Span_List" localSheetId="0">'[3]AER lookups'!$E$40:$E$49</definedName>
    <definedName name="dms_Model_Span_List">'[4]AER lookups'!$E$40:$E$49</definedName>
    <definedName name="dms_MultiYear_Flag" localSheetId="0">'[3]AER ETL'!$C$63</definedName>
    <definedName name="dms_MultiYear_Flag">'[4]AER ETL'!$C$63</definedName>
    <definedName name="dms_MultiYear_ResponseFlag" localSheetId="0">'[3]AER ETL'!$C$62</definedName>
    <definedName name="dms_MultiYear_ResponseFlag">'[4]AER ETL'!$C$62</definedName>
    <definedName name="dms_PAddr1_List" localSheetId="0">'[3]AER lookups'!$U$17:$U$33</definedName>
    <definedName name="dms_PAddr1_List">'[4]AER lookups'!$U$17:$U$33</definedName>
    <definedName name="dms_PAddr2_List" localSheetId="0">'[3]AER lookups'!$V$17:$V$33</definedName>
    <definedName name="dms_PAddr2_List">'[4]AER lookups'!$V$17:$V$33</definedName>
    <definedName name="dms_PRCP_start_row" localSheetId="0">'[3]AER ETL'!$C$41</definedName>
    <definedName name="dms_PRCP_start_row">'[4]AER ETL'!$C$41</definedName>
    <definedName name="dms_PRCPlength_List" localSheetId="0">'[3]AER lookups'!$M$17:$M$33</definedName>
    <definedName name="dms_PRCPlength_List">'[4]AER lookups'!$M$17:$M$33</definedName>
    <definedName name="dms_PRCPlength_Num" localSheetId="0">'[3]AER ETL'!$C$68</definedName>
    <definedName name="dms_PRCPlength_Num">'[4]AER ETL'!$C$68</definedName>
    <definedName name="dms_Previous_DollarReal_year" localSheetId="0">'[3]AER ETL'!$C$52</definedName>
    <definedName name="dms_Previous_DollarReal_year">'[4]AER ETL'!$C$52</definedName>
    <definedName name="dms_PState_List" localSheetId="0">'[3]AER lookups'!$X$17:$X$33</definedName>
    <definedName name="dms_PState_List">'[4]AER lookups'!$X$17:$X$33</definedName>
    <definedName name="dms_PSuburb_List" localSheetId="0">'[3]AER lookups'!$W$17:$W$33</definedName>
    <definedName name="dms_PSuburb_List">'[4]AER lookups'!$W$17:$W$33</definedName>
    <definedName name="dms_Public_Lighting_List" localSheetId="0">'[3]AER lookups'!$AJ$17:$AJ$33</definedName>
    <definedName name="dms_Public_Lighting_List">'[4]AER lookups'!$AJ$17:$AJ$33</definedName>
    <definedName name="dms_Reset_final_year" localSheetId="0">'[3]AER ETL'!$C$49</definedName>
    <definedName name="dms_Reset_final_year">'[4]AER ETL'!$C$49</definedName>
    <definedName name="dms_Reset_RYE" localSheetId="0">'[3]AER ETL'!$C$54</definedName>
    <definedName name="dms_Reset_RYE">'[4]AER ETL'!$C$54</definedName>
    <definedName name="dms_RPT" localSheetId="0">'[3]AER ETL'!$C$23</definedName>
    <definedName name="dms_RPT">'[4]AER ETL'!$C$23</definedName>
    <definedName name="dms_RPT_List" localSheetId="0">'[3]AER lookups'!$I$17:$I$33</definedName>
    <definedName name="dms_RPT_List">'[4]AER lookups'!$I$17:$I$33</definedName>
    <definedName name="dms_RPTMonth" localSheetId="0">'[3]AER ETL'!$C$30</definedName>
    <definedName name="dms_RPTMonth">'[4]AER ETL'!$C$30</definedName>
    <definedName name="dms_RPTMonth_List" localSheetId="0">'[3]AER lookups'!$J$17:$J$33</definedName>
    <definedName name="dms_RPTMonth_List">'[4]AER lookups'!$J$17:$J$33</definedName>
    <definedName name="dms_RYE_Formula_Result">'[13]AER only'!$E$51:$E$58</definedName>
    <definedName name="dms_RYE_result" localSheetId="0">'[3]AER ETL'!$C$57</definedName>
    <definedName name="dms_RYE_result">'[4]AER ETL'!$C$57</definedName>
    <definedName name="dms_RYE_start_row" localSheetId="0">'[3]AER ETL'!$C$42</definedName>
    <definedName name="dms_RYE_start_row">'[4]AER ETL'!$C$42</definedName>
    <definedName name="dms_Sector_List" localSheetId="0">'[3]AER lookups'!$F$17:$F$33</definedName>
    <definedName name="dms_Sector_List">'[4]AER lookups'!$F$17:$F$33</definedName>
    <definedName name="dms_Segment" localSheetId="0">'[3]AER ETL'!$C$21</definedName>
    <definedName name="dms_Segment">'[4]AER ETL'!$C$21</definedName>
    <definedName name="dms_Segment_List" localSheetId="0">'[3]AER lookups'!$G$17:$G$33</definedName>
    <definedName name="dms_Segment_List">'[4]AER lookups'!$G$17:$G$33</definedName>
    <definedName name="dms_Selected_Source" localSheetId="0">'[3]Business &amp; other details'!$AL$64</definedName>
    <definedName name="dms_Selected_Source">'[4]Business &amp; other details'!$AL$64</definedName>
    <definedName name="dms_ShortRural_flag" localSheetId="0">'[3]AER lookups'!$AB$17:$AB$33</definedName>
    <definedName name="dms_ShortRural_flag">'[4]AER lookups'!$AB$17:$AB$33</definedName>
    <definedName name="dms_SingleYear_Model" localSheetId="0">'[3]AER ETL'!$C$72:$C$74</definedName>
    <definedName name="dms_SingleYear_Model">'[4]AER ETL'!$C$72:$C$74</definedName>
    <definedName name="dms_SingleYearModel" localSheetId="0">'[3]AER ETL'!$C$75</definedName>
    <definedName name="dms_SingleYearModel">'[4]AER ETL'!$C$75</definedName>
    <definedName name="dms_SourceList" localSheetId="0">'[3]AER NRs'!$C$14:$C$27</definedName>
    <definedName name="dms_SourceList">'[4]AER NRs'!$C$14:$C$27</definedName>
    <definedName name="dms_Specified_FinalYear" localSheetId="0">'[3]AER ETL'!$C$64</definedName>
    <definedName name="dms_Specified_FinalYear">'[4]AER ETL'!$C$64</definedName>
    <definedName name="dms_Specified_RYE" localSheetId="0">'[3]AER ETL'!$C$55</definedName>
    <definedName name="dms_Specified_RYE">'[4]AER ETL'!$C$55</definedName>
    <definedName name="dms_SpecifiedYear_Span" localSheetId="0">'[3]AER ETL'!$C$59</definedName>
    <definedName name="dms_SpecifiedYear_Span">'[4]AER ETL'!$C$59</definedName>
    <definedName name="dms_start_year" localSheetId="0">'[3]AER ETL'!$C$36</definedName>
    <definedName name="dms_start_year">'[4]AER ETL'!$C$36</definedName>
    <definedName name="dms_State_List" localSheetId="0">'[3]AER lookups'!$S$17:$S$33</definedName>
    <definedName name="dms_State_List">'[4]AER lookups'!$S$17:$S$33</definedName>
    <definedName name="dms_Suburb_List" localSheetId="0">'[3]AER lookups'!$R$17:$R$33</definedName>
    <definedName name="dms_Suburb_List">'[4]AER lookups'!$R$17:$R$33</definedName>
    <definedName name="dms_TradingName" localSheetId="0">'[3]Business &amp; other details'!$AL$16</definedName>
    <definedName name="dms_TradingName">'[4]Business &amp; other details'!$AL$16</definedName>
    <definedName name="dms_TradingName_List" localSheetId="0">'[3]AER lookups'!$B$17:$B$33</definedName>
    <definedName name="dms_TradingName_List">'[4]AER lookups'!$B$17:$B$33</definedName>
    <definedName name="dms_TradingNameFull_List" localSheetId="0">'[3]AER lookups'!$C$17:$C$33</definedName>
    <definedName name="dms_TradingNameFull_List">'[4]AER lookups'!$C$17:$C$33</definedName>
    <definedName name="dms_Typed_Submission_Date" localSheetId="0">'[3]Business &amp; other details'!$AL$74</definedName>
    <definedName name="dms_Typed_Submission_Date">'[4]Business &amp; other details'!$AL$74</definedName>
    <definedName name="dms_Urban_flag" localSheetId="0">'[3]AER lookups'!$AA$17:$AA$33</definedName>
    <definedName name="dms_Urban_flag">'[4]AER lookups'!$AA$17:$AA$33</definedName>
    <definedName name="dms_Worksheet_List" localSheetId="0">'[3]AER lookups'!$D$40:$D$49</definedName>
    <definedName name="dms_Worksheet_List">'[4]AER lookups'!$D$40:$D$49</definedName>
    <definedName name="dms_y1" localSheetId="0">'[3]AER lookups'!$E$73</definedName>
    <definedName name="dms_y1">'[4]AER lookups'!$E$73</definedName>
    <definedName name="Drc" localSheetId="0">'[3]PTRM input'!$G$399</definedName>
    <definedName name="Drc">'[4]PTRM input'!$G$399</definedName>
    <definedName name="Drpc" localSheetId="0">'[3]PTRM input'!$G$397</definedName>
    <definedName name="Drpc">'[4]PTRM input'!$G$397</definedName>
    <definedName name="Drpt" localSheetId="0">'[3]PTRM input'!$G$398</definedName>
    <definedName name="Drpt">'[4]PTRM input'!$G$398</definedName>
    <definedName name="Dv" localSheetId="0">'[3]PTRM input'!$G$385</definedName>
    <definedName name="Dv">'[4]PTRM input'!$G$385</definedName>
    <definedName name="ELE">OFFSET([2]Budget!$F$4,0,0,COUNTA([2]Budget!$C$1:$C$65536)-1,1)</definedName>
    <definedName name="ERC_Final_Calc" localSheetId="0">'[3]Equity raising costs'!$Q$54</definedName>
    <definedName name="ERC_Final_Calc">'[4]Equity raising costs'!$Q$54</definedName>
    <definedName name="ERC_Yr01_Inc" localSheetId="0">'[3]PTRM input'!$G$110</definedName>
    <definedName name="ERC_Yr01_Inc">'[4]PTRM input'!$G$110</definedName>
    <definedName name="Existing_LEDs">[8]Assumption!$G$68</definedName>
    <definedName name="Exit_Fee">[8]Assumption!#REF!</definedName>
    <definedName name="f" localSheetId="0">'[3]PTRM input'!$G$377</definedName>
    <definedName name="f">'[4]PTRM input'!$G$377</definedName>
    <definedName name="Factor">[14]Lookup!$D$49</definedName>
    <definedName name="FOC_1415">[5]Rates!$F$16</definedName>
    <definedName name="FOC_1516">[5]Rates!$G$16</definedName>
    <definedName name="FOC_1617">[5]Rates!$H$16</definedName>
    <definedName name="FOC_1718">[5]Rates!$I$16</definedName>
    <definedName name="FOC_1819">[5]Rates!$J$16</definedName>
    <definedName name="FOC_1920">[5]Rates!$K$16</definedName>
    <definedName name="FRC213_013">OFFSET('[2]FRC 213 &amp; 013'!$A$1,0,0,COUNTA('[2]FRC 213 &amp; 013'!$G$1:$G$65536),COUNTA('[2]FRC 213 &amp; 013'!$A$1:$IV$1))</definedName>
    <definedName name="FRC246_TABLE" localSheetId="0">OFFSET(#REF!,0,0,COUNTA(#REF!),COUNTA(#REF!))</definedName>
    <definedName name="FRC246_TABLE">OFFSET(#REF!,0,0,COUNTA(#REF!),COUNTA(#REF!))</definedName>
    <definedName name="FRCP_1to5">"2015-16 to 2019-20"</definedName>
    <definedName name="FRCP_final_year" localSheetId="0">'[3]AER ETL'!$C$46</definedName>
    <definedName name="FRCP_final_year">'[4]AER ETL'!$C$46</definedName>
    <definedName name="FRCP_span" localSheetId="0">CONCATENATE('Cover page'!FRCP_y1, " to ", 'Cover page'!FRCP_y5)</definedName>
    <definedName name="FRCP_span">CONCATENATE([0]!FRCP_y1, " to ", [0]!FRCP_y5)</definedName>
    <definedName name="FRCP_y1" localSheetId="0">'[3]Business &amp; other details'!$AL$42</definedName>
    <definedName name="FRCP_y1">'[4]Business &amp; other details'!$AL$42</definedName>
    <definedName name="FRCP_y10" localSheetId="0">'[3]AER lookups'!$I$63</definedName>
    <definedName name="FRCP_y10">'[4]AER lookups'!$I$63</definedName>
    <definedName name="FRCP_y11" localSheetId="0">'[3]AER lookups'!$I$64</definedName>
    <definedName name="FRCP_y11">'[4]AER lookups'!$I$64</definedName>
    <definedName name="FRCP_y12" localSheetId="0">'[3]AER lookups'!$I$65</definedName>
    <definedName name="FRCP_y12">'[4]AER lookups'!$I$65</definedName>
    <definedName name="FRCP_y13" localSheetId="0">'[3]AER lookups'!$I$66</definedName>
    <definedName name="FRCP_y13">'[4]AER lookups'!$I$66</definedName>
    <definedName name="FRCP_y14" localSheetId="0">'[3]AER lookups'!$I$67</definedName>
    <definedName name="FRCP_y14">'[4]AER lookups'!$I$67</definedName>
    <definedName name="FRCP_y15" localSheetId="0">'[3]AER lookups'!$I$68</definedName>
    <definedName name="FRCP_y15">'[4]AER lookups'!$I$68</definedName>
    <definedName name="FRCP_y2" localSheetId="0">'[3]AER lookups'!$I$55</definedName>
    <definedName name="FRCP_y2">'[4]AER lookups'!$I$55</definedName>
    <definedName name="FRCP_y3" localSheetId="0">'[3]AER lookups'!$I$56</definedName>
    <definedName name="FRCP_y3">'[4]AER lookups'!$I$56</definedName>
    <definedName name="FRCP_y4" localSheetId="0">'[3]AER lookups'!$I$57</definedName>
    <definedName name="FRCP_y4">'[4]AER lookups'!$I$57</definedName>
    <definedName name="FRCP_y5" localSheetId="0">'[3]AER lookups'!$I$58</definedName>
    <definedName name="FRCP_y5">'[4]AER lookups'!$I$58</definedName>
    <definedName name="FRCP_y6" localSheetId="0">'[3]AER lookups'!$I$59</definedName>
    <definedName name="FRCP_y6">'[4]AER lookups'!$I$59</definedName>
    <definedName name="FRCP_y7" localSheetId="0">'[3]AER lookups'!$I$60</definedName>
    <definedName name="FRCP_y7">'[4]AER lookups'!$I$60</definedName>
    <definedName name="FRCP_y8" localSheetId="0">'[3]AER lookups'!$I$61</definedName>
    <definedName name="FRCP_y8">'[4]AER lookups'!$I$61</definedName>
    <definedName name="FRCP_y9" localSheetId="0">'[3]AER lookups'!$I$62</definedName>
    <definedName name="FRCP_y9">'[4]AER lookups'!$I$62</definedName>
    <definedName name="FW_10">'[5]Contract - Formway'!$M$13</definedName>
    <definedName name="FW_11">'[5]Contract - Formway'!$M$14</definedName>
    <definedName name="FW_12">'[5]Contract - Formway'!$M$15</definedName>
    <definedName name="FW_15">'[5]Contract - Formway'!$M$18</definedName>
    <definedName name="FW_17">'[5]Contract - Formway'!$M$20</definedName>
    <definedName name="FW_20">'[5]Contract - Formway'!$M$23</definedName>
    <definedName name="FW_3">'[5]Contract - Formway'!$M$6</definedName>
    <definedName name="FW_4">'[5]Contract - Formway'!$M$7</definedName>
    <definedName name="FW_5">'[5]Contract - Formway'!$M$8</definedName>
    <definedName name="FW_72">'[5]Contract - Formway'!$M$75</definedName>
    <definedName name="FW_9">'[5]Contract - Formway'!$M$12</definedName>
    <definedName name="FY">OFFSET([2]Budget!$I$4,0,0,COUNTA([2]Budget!$C$1:$C$65536)-1,1)</definedName>
    <definedName name="g" localSheetId="0">'[3]PTRM input'!$G$384</definedName>
    <definedName name="g">'[4]PTRM input'!$G$384</definedName>
    <definedName name="Icpr" localSheetId="0">'[3]PTRM input'!$G$395</definedName>
    <definedName name="Icpr">'[4]PTRM input'!$G$395</definedName>
    <definedName name="Index1">[8]Assumption!#REF!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40970.780625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LAB">[5]Rates!$C$28:$K$38</definedName>
    <definedName name="LAB_CAT">[5]Rates!$C$28:$C$39</definedName>
    <definedName name="LAB_ESC_1617">[5]Rates!$H$3</definedName>
    <definedName name="LAB_ESC_1718">[5]Rates!$I$3</definedName>
    <definedName name="LAB_ESC_1819">[5]Rates!$J$3</definedName>
    <definedName name="LAB_ESC_1920">[5]Rates!$K$3</definedName>
    <definedName name="LAB_INC">[5]Rates!$C$68:$K$77</definedName>
    <definedName name="LAB_OT">[5]Rates!$C$41:$K$51</definedName>
    <definedName name="LAN" localSheetId="0" hidden="1">{"Ownership",#N/A,FALSE,"Ownership";"Contents",#N/A,FALSE,"Contents"}</definedName>
    <definedName name="LAN" hidden="1">{"Ownership",#N/A,FALSE,"Ownership";"Contents",#N/A,FALSE,"Contents"}</definedName>
    <definedName name="LED_Life">[8]Assumption!#REF!</definedName>
    <definedName name="LED_Light">[8]Assumption!#REF!</definedName>
    <definedName name="LED_List">[8]Assumption!#REF!</definedName>
    <definedName name="LED_opex_sav_include">'[11]Input Data'!#REF!</definedName>
    <definedName name="LED_opex_savings">[8]Assumption!$E$113:$F$134</definedName>
    <definedName name="Length1">[8]Assumption!#REF!</definedName>
    <definedName name="List1">[8]Assumption!#REF!</definedName>
    <definedName name="List2">[8]Assumption!#REF!</definedName>
    <definedName name="List3" localSheetId="0">#REF!</definedName>
    <definedName name="List3">#REF!</definedName>
    <definedName name="MAT_1314">[5]Rates!$E$6</definedName>
    <definedName name="MAT_1415">[5]Rates!$F$6</definedName>
    <definedName name="MAT_1516">[5]Rates!$G$6</definedName>
    <definedName name="MAT_1617">[5]Rates!$H$6</definedName>
    <definedName name="MAT_1718">[5]Rates!$I$6</definedName>
    <definedName name="MAT_1819">[5]Rates!$J$6</definedName>
    <definedName name="MAT_1920">[5]Rates!$K$6</definedName>
    <definedName name="Match_Row">[8]Assumption!#REF!</definedName>
    <definedName name="Materials">'[5]DATA (ACS Team) 002'!$B$4:$D$33</definedName>
    <definedName name="Max_LEDopex">[8]Assumption!$F$134</definedName>
    <definedName name="Million">[14]Lookup!$D$33</definedName>
    <definedName name="Millions">[14]Lookup!$D$47</definedName>
    <definedName name="MOC_1415">[5]Rates!$F$17</definedName>
    <definedName name="MOC_1516">[5]Rates!$G$17</definedName>
    <definedName name="MOC_1617">[5]Rates!$H$17</definedName>
    <definedName name="MOC_1718">[5]Rates!$I$17</definedName>
    <definedName name="MOC_1819">[5]Rates!$J$17</definedName>
    <definedName name="MOC_1920">[5]Rates!$K$17</definedName>
    <definedName name="Model_Name">[14]Cover!$B$3</definedName>
    <definedName name="Model_Start_Date">[14]Lookup!$E$10</definedName>
    <definedName name="MTH_ACT">[7]DATA!$P$1:$P$65536</definedName>
    <definedName name="MTH_BUD">[7]DATA!$Q$1:$Q$65536</definedName>
    <definedName name="Mths_In_Yr">[14]Lookup!$D$29</definedName>
    <definedName name="MVtable">[15]!Table12[#All]</definedName>
    <definedName name="n_a" localSheetId="0">#REF!</definedName>
    <definedName name="n_a">#REF!</definedName>
    <definedName name="NA">[14]Lookup!$D$35</definedName>
    <definedName name="NMI_master">'[16]Master Tariff Table'!$D$8:$V$509</definedName>
    <definedName name="Nominal">[14]Lookup!$D$60</definedName>
    <definedName name="NPV_C" localSheetId="0">#REF!</definedName>
    <definedName name="NPV_C">#REF!</definedName>
    <definedName name="NPV_D" localSheetId="0">#REF!</definedName>
    <definedName name="NPV_D">#REF!</definedName>
    <definedName name="NPV_D21" localSheetId="0">#REF!</definedName>
    <definedName name="NPV_D21">#REF!</definedName>
    <definedName name="NTC_master">'[16]Master Tariff Table'!$C$496:$T$509</definedName>
    <definedName name="OH_1415">[5]Rates!$F$14</definedName>
    <definedName name="OH_1516">[5]Rates!$G$14</definedName>
    <definedName name="OH_1617">[5]Rates!$H$14</definedName>
    <definedName name="OH_1718">[5]Rates!$I$14</definedName>
    <definedName name="OH_1819">[5]Rates!$J$14</definedName>
    <definedName name="OH_1920">[5]Rates!$K$14</definedName>
    <definedName name="Output_Range" localSheetId="0">#REF!</definedName>
    <definedName name="Output_Range">#REF!</definedName>
    <definedName name="Output1" localSheetId="0">#REF!</definedName>
    <definedName name="Output1">#REF!</definedName>
    <definedName name="Output2" localSheetId="0">#REF!</definedName>
    <definedName name="Output2">#REF!</definedName>
    <definedName name="P_0_RevCap" localSheetId="0">'[3]X factors'!$G$63</definedName>
    <definedName name="P_0_RevCap">'[4]X factors'!$G$63</definedName>
    <definedName name="P_0_RevYld" localSheetId="0">'[3]X factors'!$G$83</definedName>
    <definedName name="P_0_RevYld">'[4]X factors'!$G$83</definedName>
    <definedName name="P_0_WAPC" localSheetId="0">'[3]X factors'!$G$47</definedName>
    <definedName name="P_0_WAPC">'[4]X factors'!$G$47</definedName>
    <definedName name="Percent">[14]Lookup!$D$45</definedName>
    <definedName name="PP_1516">[5]Rates!$G$31</definedName>
    <definedName name="PRCP_final_year" localSheetId="0">'[3]AER ETL'!$C$48</definedName>
    <definedName name="PRCP_final_year">'[4]AER ETL'!$C$48</definedName>
    <definedName name="PRCP_y1" localSheetId="0">'[3]AER lookups'!$E$54</definedName>
    <definedName name="PRCP_y1">'[4]AER lookups'!$E$54</definedName>
    <definedName name="PRCP_y10" localSheetId="0">'[3]AER lookups'!$E$63</definedName>
    <definedName name="PRCP_y10">'[4]AER lookups'!$E$63</definedName>
    <definedName name="PRCP_y11" localSheetId="0">'[3]AER lookups'!$E$64</definedName>
    <definedName name="PRCP_y11">'[4]AER lookups'!$E$64</definedName>
    <definedName name="PRCP_y12" localSheetId="0">'[3]AER lookups'!$E$65</definedName>
    <definedName name="PRCP_y12">'[4]AER lookups'!$E$65</definedName>
    <definedName name="PRCP_y13" localSheetId="0">'[3]AER lookups'!$E$66</definedName>
    <definedName name="PRCP_y13">'[4]AER lookups'!$E$66</definedName>
    <definedName name="PRCP_y14" localSheetId="0">'[3]AER lookups'!$E$67</definedName>
    <definedName name="PRCP_y14">'[4]AER lookups'!$E$67</definedName>
    <definedName name="PRCP_y15" localSheetId="0">'[3]AER lookups'!$E$68</definedName>
    <definedName name="PRCP_y15">'[4]AER lookups'!$E$68</definedName>
    <definedName name="PRCP_y2" localSheetId="0">'[3]AER lookups'!$E$55</definedName>
    <definedName name="PRCP_y2">'[4]AER lookups'!$E$55</definedName>
    <definedName name="PRCP_y3" localSheetId="0">'[3]AER lookups'!$E$56</definedName>
    <definedName name="PRCP_y3">'[4]AER lookups'!$E$56</definedName>
    <definedName name="PRCP_y4" localSheetId="0">'[3]AER lookups'!$E$57</definedName>
    <definedName name="PRCP_y4">'[4]AER lookups'!$E$57</definedName>
    <definedName name="PRCP_y5" localSheetId="0">'[3]AER lookups'!$E$58</definedName>
    <definedName name="PRCP_y5">'[4]AER lookups'!$E$58</definedName>
    <definedName name="PRCP_y6" localSheetId="0">'[3]AER lookups'!$E$59</definedName>
    <definedName name="PRCP_y6">'[4]AER lookups'!$E$59</definedName>
    <definedName name="PRCP_y7" localSheetId="0">'[3]AER lookups'!$E$60</definedName>
    <definedName name="PRCP_y7">'[4]AER lookups'!$E$60</definedName>
    <definedName name="PRCP_y8" localSheetId="0">'[3]AER lookups'!$E$61</definedName>
    <definedName name="PRCP_y8">'[4]AER lookups'!$E$61</definedName>
    <definedName name="PRCP_y9" localSheetId="0">'[3]AER lookups'!$E$62</definedName>
    <definedName name="PRCP_y9">'[4]AER lookups'!$E$62</definedName>
    <definedName name="PROD">OFFSET([2]Budget!$E$4,0,0,COUNTA([2]Budget!$C$1:$C$65536)-1,1)</definedName>
    <definedName name="Prod_factor">[8]Assumption!$F$162</definedName>
    <definedName name="RAB" localSheetId="0">'[3]PTRM input'!$J$57</definedName>
    <definedName name="RAB">'[4]PTRM input'!$J$57</definedName>
    <definedName name="RCP_1to5">"2015-16 to 2019-20"</definedName>
    <definedName name="Real2018">[14]Lookup!$D$56</definedName>
    <definedName name="Real2020">[14]Lookup!$D$58</definedName>
    <definedName name="Reg_Period_Length" localSheetId="0">'[3]PTRM input'!$R$7</definedName>
    <definedName name="Reg_Period_Length">'[4]PTRM input'!$R$7</definedName>
    <definedName name="Region">[8]Assumption!#REF!</definedName>
    <definedName name="Regions">[8]Assumption!#REF!</definedName>
    <definedName name="RespCentre">OFFSET([2]Budget!$C$4,0,0,COUNTA([2]Budget!$C$1:$C$65536)-1,1)</definedName>
    <definedName name="ROA_Major" localSheetId="0">#REF!</definedName>
    <definedName name="ROA_Major">#REF!</definedName>
    <definedName name="ROA_Minor" localSheetId="0">#REF!</definedName>
    <definedName name="ROA_Minor">#REF!</definedName>
    <definedName name="rvanilla01" localSheetId="0">[3]WACC!$G$19</definedName>
    <definedName name="rvanilla01">[4]WACC!$G$19</definedName>
    <definedName name="rvanilla01_pl" localSheetId="0">#REF!</definedName>
    <definedName name="rvanilla01_pl">#REF!</definedName>
    <definedName name="rvanilla02" localSheetId="0">[3]WACC!$H$19</definedName>
    <definedName name="rvanilla02">[4]WACC!$H$19</definedName>
    <definedName name="rvanilla02_pl" localSheetId="0">#REF!</definedName>
    <definedName name="rvanilla02_pl">#REF!</definedName>
    <definedName name="rvanilla03" localSheetId="0">[3]WACC!$I$19</definedName>
    <definedName name="rvanilla03">[4]WACC!$I$19</definedName>
    <definedName name="rvanilla03_pl" localSheetId="0">#REF!</definedName>
    <definedName name="rvanilla03_pl">#REF!</definedName>
    <definedName name="rvanilla04" localSheetId="0">[3]WACC!$J$19</definedName>
    <definedName name="rvanilla04">[4]WACC!$J$19</definedName>
    <definedName name="rvanilla04_pl" localSheetId="0">#REF!</definedName>
    <definedName name="rvanilla04_pl">#REF!</definedName>
    <definedName name="rvanilla05" localSheetId="0">[3]WACC!$K$19</definedName>
    <definedName name="rvanilla05">[4]WACC!$K$19</definedName>
    <definedName name="rvanilla05_pl" localSheetId="0">#REF!</definedName>
    <definedName name="rvanilla05_pl">#REF!</definedName>
    <definedName name="rvanilla06" localSheetId="0">[3]WACC!$L$19</definedName>
    <definedName name="rvanilla06">[4]WACC!$L$19</definedName>
    <definedName name="rvanilla06_pl" localSheetId="0">#REF!</definedName>
    <definedName name="rvanilla06_pl">#REF!</definedName>
    <definedName name="rvanilla07" localSheetId="0">[3]WACC!$M$19</definedName>
    <definedName name="rvanilla07">[4]WACC!$M$19</definedName>
    <definedName name="rvanilla07_pl" localSheetId="0">#REF!</definedName>
    <definedName name="rvanilla07_pl">#REF!</definedName>
    <definedName name="rvanilla08" localSheetId="0">[3]WACC!$N$19</definedName>
    <definedName name="rvanilla08">[4]WACC!$N$19</definedName>
    <definedName name="rvanilla08_pl" localSheetId="0">#REF!</definedName>
    <definedName name="rvanilla08_pl">#REF!</definedName>
    <definedName name="rvanilla09" localSheetId="0">[3]WACC!$O$19</definedName>
    <definedName name="rvanilla09">[4]WACC!$O$19</definedName>
    <definedName name="rvanilla09_pl" localSheetId="0">#REF!</definedName>
    <definedName name="rvanilla09_pl">#REF!</definedName>
    <definedName name="rvanilla10" localSheetId="0">[3]WACC!$P$19</definedName>
    <definedName name="rvanilla10">[4]WACC!$P$19</definedName>
    <definedName name="S_3">'[5]Spotless Services APL @ Aug13 '!$P$6</definedName>
    <definedName name="S_4">'[5]Spotless Services APL @ Aug13 '!$P$7</definedName>
    <definedName name="S_5">'[5]Spotless Services APL @ Aug13 '!$P$8</definedName>
    <definedName name="S_6">'[5]Spotless Services APL @ Aug13 '!$P$9</definedName>
    <definedName name="scenario" localSheetId="0">#REF!</definedName>
    <definedName name="scenario">#REF!</definedName>
    <definedName name="Scenario_Selected">[8]Assumption!$G$6</definedName>
    <definedName name="Seo" localSheetId="0">'[3]PTRM input'!$G$396</definedName>
    <definedName name="Seo">'[4]PTRM input'!$G$396</definedName>
    <definedName name="SERVICES">'[5]List of Services'!$B$4:$DU$304</definedName>
    <definedName name="Start_Output" localSheetId="0">#REF!</definedName>
    <definedName name="Start_Output">#REF!</definedName>
    <definedName name="Start_Output1" localSheetId="0">#REF!</definedName>
    <definedName name="Start_Output1">#REF!</definedName>
    <definedName name="Startsheet" localSheetId="0">#REF!</definedName>
    <definedName name="Startsheet">#REF!</definedName>
    <definedName name="std_inc" localSheetId="0">#REF!</definedName>
    <definedName name="std_inc">#REF!</definedName>
    <definedName name="Table1" localSheetId="0">#REF!</definedName>
    <definedName name="Table1">#REF!</definedName>
    <definedName name="Table14">[8]Assumption!#REF!</definedName>
    <definedName name="Table2">[8]Assumption!#REF!</definedName>
    <definedName name="Table3" localSheetId="0">#REF!</definedName>
    <definedName name="Table3">#REF!</definedName>
    <definedName name="Table4" localSheetId="0">#REF!</definedName>
    <definedName name="Table4">#REF!</definedName>
    <definedName name="Table5">[8]Assumption!#REF!</definedName>
    <definedName name="TC_1516">'[5]Traffic Control Fees'!$E$50</definedName>
    <definedName name="TC_1617">'[5]Traffic Control Fees'!$F$50</definedName>
    <definedName name="TC_1718">'[5]Traffic Control Fees'!$G$50</definedName>
    <definedName name="TC_1819">'[5]Traffic Control Fees'!$H$50</definedName>
    <definedName name="TC_1920">'[5]Traffic Control Fees'!$I$50</definedName>
    <definedName name="teest" localSheetId="0" hidden="1">{"Ownership",#N/A,FALSE,"Ownership";"Contents",#N/A,FALSE,"Contents"}</definedName>
    <definedName name="teest" hidden="1">{"Ownership",#N/A,FALSE,"Ownership";"Contents",#N/A,FALSE,"Contents"}</definedName>
    <definedName name="test" localSheetId="0" hidden="1">{"Ownership",#N/A,FALSE,"Ownership";"Contents",#N/A,FALSE,"Contents"}</definedName>
    <definedName name="test" hidden="1">{"Ownership",#N/A,FALSE,"Ownership";"Contents",#N/A,FALSE,"Contents"}</definedName>
    <definedName name="Title_Msg">[14]Checks!$H$10</definedName>
    <definedName name="TSP_1213">[5]Rates!$D$36</definedName>
    <definedName name="UAM_8">[5]UAM!$K$11</definedName>
    <definedName name="Use_Calc_Depn">[13]Depreciation_Profile!$G$8</definedName>
    <definedName name="vanilla01" localSheetId="0">[3]WACC!$G$18</definedName>
    <definedName name="vanilla01">[4]WACC!$G$18</definedName>
    <definedName name="vanilla02" localSheetId="0">[3]WACC!$H$18</definedName>
    <definedName name="vanilla02">[4]WACC!$H$18</definedName>
    <definedName name="vanilla03" localSheetId="0">[3]WACC!$I$18</definedName>
    <definedName name="vanilla03">[4]WACC!$I$18</definedName>
    <definedName name="vanilla04" localSheetId="0">[3]WACC!$J$18</definedName>
    <definedName name="vanilla04">[4]WACC!$J$18</definedName>
    <definedName name="vanilla05" localSheetId="0">[3]WACC!$K$18</definedName>
    <definedName name="vanilla05">[4]WACC!$K$18</definedName>
    <definedName name="vanilla06" localSheetId="0">[3]WACC!$L$18</definedName>
    <definedName name="vanilla06">[4]WACC!$L$18</definedName>
    <definedName name="vanilla07" localSheetId="0">[3]WACC!$M$18</definedName>
    <definedName name="vanilla07">[4]WACC!$M$18</definedName>
    <definedName name="vanilla08" localSheetId="0">[3]WACC!$N$18</definedName>
    <definedName name="vanilla08">[4]WACC!$N$18</definedName>
    <definedName name="vanilla09" localSheetId="0">[3]WACC!$O$18</definedName>
    <definedName name="vanilla09">[4]WACC!$O$18</definedName>
    <definedName name="vanilla10" localSheetId="0">[3]WACC!$P$18</definedName>
    <definedName name="vanilla10">[4]WACC!$P$18</definedName>
    <definedName name="WACC">[8]Assumption!#REF!</definedName>
    <definedName name="wrn.App._.Custodians." localSheetId="0" hidden="1">{"Ownership",#N/A,FALSE,"Ownership";"Contents",#N/A,FALSE,"Contents"}</definedName>
    <definedName name="wrn.App._.Custodians." hidden="1">{"Ownership",#N/A,FALSE,"Ownership";"Contents",#N/A,FALSE,"Contents"}</definedName>
    <definedName name="X_02_RevCap" localSheetId="0">'[3]X factors'!$H$63</definedName>
    <definedName name="X_02_RevCap">'[4]X factors'!$H$63</definedName>
    <definedName name="X_02_RevYld" localSheetId="0">'[3]X factors'!$H$83</definedName>
    <definedName name="X_02_RevYld">'[4]X factors'!$H$83</definedName>
    <definedName name="X_02_WAPC" localSheetId="0">'[3]X factors'!$H$47</definedName>
    <definedName name="X_02_WAPC">'[4]X factors'!$H$47</definedName>
    <definedName name="X_03_RevCap" localSheetId="0">'[3]X factors'!$I$63</definedName>
    <definedName name="X_03_RevCap">'[4]X factors'!$I$63</definedName>
    <definedName name="X_03_RevYld" localSheetId="0">'[3]X factors'!$I$83</definedName>
    <definedName name="X_03_RevYld">'[4]X factors'!$I$83</definedName>
    <definedName name="X_03_WAPC" localSheetId="0">'[3]X factors'!$I$47</definedName>
    <definedName name="X_03_WAPC">'[4]X factors'!$I$47</definedName>
    <definedName name="X_04_RevCap" localSheetId="0">'[3]X factors'!$J$63</definedName>
    <definedName name="X_04_RevCap">'[4]X factors'!$J$63</definedName>
    <definedName name="X_04_RevYld" localSheetId="0">'[3]X factors'!$J$83</definedName>
    <definedName name="X_04_RevYld">'[4]X factors'!$J$83</definedName>
    <definedName name="X_04_WAPC" localSheetId="0">'[3]X factors'!$J$47</definedName>
    <definedName name="X_04_WAPC">'[4]X factors'!$J$47</definedName>
    <definedName name="X_05_RevCap" localSheetId="0">'[3]X factors'!$K$63</definedName>
    <definedName name="X_05_RevCap">'[4]X factors'!$K$63</definedName>
    <definedName name="X_05_RevYld" localSheetId="0">'[3]X factors'!$K$83</definedName>
    <definedName name="X_05_RevYld">'[4]X factors'!$K$83</definedName>
    <definedName name="X_05_WAPC" localSheetId="0">'[3]X factors'!$K$47</definedName>
    <definedName name="X_05_WAPC">'[4]X factors'!$K$47</definedName>
    <definedName name="X_06_RevCap" localSheetId="0">'[3]X factors'!$L$63</definedName>
    <definedName name="X_06_RevCap">'[4]X factors'!$L$63</definedName>
    <definedName name="X_06_RevYld" localSheetId="0">'[3]X factors'!$L$83</definedName>
    <definedName name="X_06_RevYld">'[4]X factors'!$L$83</definedName>
    <definedName name="X_06_WAPC" localSheetId="0">'[3]X factors'!$L$47</definedName>
    <definedName name="X_06_WAPC">'[4]X factors'!$L$47</definedName>
    <definedName name="X_07_RevCap" localSheetId="0">'[3]X factors'!$M$63</definedName>
    <definedName name="X_07_RevCap">'[4]X factors'!$M$63</definedName>
    <definedName name="X_07_RevYld" localSheetId="0">'[3]X factors'!$M$83</definedName>
    <definedName name="X_07_RevYld">'[4]X factors'!$M$83</definedName>
    <definedName name="X_07_WAPC" localSheetId="0">'[3]X factors'!$M$47</definedName>
    <definedName name="X_07_WAPC">'[4]X factors'!$M$47</definedName>
    <definedName name="X_08_RevCap" localSheetId="0">'[3]X factors'!$N$63</definedName>
    <definedName name="X_08_RevCap">'[4]X factors'!$N$63</definedName>
    <definedName name="X_08_RevYld" localSheetId="0">'[3]X factors'!$N$83</definedName>
    <definedName name="X_08_RevYld">'[4]X factors'!$N$83</definedName>
    <definedName name="X_08_WAPC" localSheetId="0">'[3]X factors'!$N$47</definedName>
    <definedName name="X_08_WAPC">'[4]X factors'!$N$47</definedName>
    <definedName name="X_09_RevCap" localSheetId="0">'[3]X factors'!$O$63</definedName>
    <definedName name="X_09_RevCap">'[4]X factors'!$O$63</definedName>
    <definedName name="X_09_RevYld" localSheetId="0">'[3]X factors'!$O$83</definedName>
    <definedName name="X_09_RevYld">'[4]X factors'!$O$83</definedName>
    <definedName name="X_09_WAPC" localSheetId="0">'[3]X factors'!$O$47</definedName>
    <definedName name="X_09_WAPC">'[4]X factors'!$O$47</definedName>
    <definedName name="X_10_RevCap" localSheetId="0">'[3]X factors'!$P$63</definedName>
    <definedName name="X_10_RevCap">'[4]X factors'!$P$63</definedName>
    <definedName name="X_10_RevYld" localSheetId="0">'[3]X factors'!$P$83</definedName>
    <definedName name="X_10_RevYld">'[4]X factors'!$P$83</definedName>
    <definedName name="X_10_WAPC" localSheetId="0">'[3]X factors'!$P$47</definedName>
    <definedName name="X_10_WAPC">'[4]X factors'!$P$47</definedName>
    <definedName name="X_Factor" localSheetId="0">#REF!</definedName>
    <definedName name="X_Factor">#REF!</definedName>
    <definedName name="X_Factor21" localSheetId="0">#REF!</definedName>
    <definedName name="X_Factor21">#REF!</definedName>
    <definedName name="YEAR_0">[17]Inputs!$C$3</definedName>
    <definedName name="YEAR_1">[17]Inputs!$D$3</definedName>
    <definedName name="YEAR_2">[17]Inputs!$E$3</definedName>
    <definedName name="YEAR_3">[17]Inputs!$F$3</definedName>
    <definedName name="YEAR_4">[17]Inputs!$G$3</definedName>
    <definedName name="YEAR_5">[17]Inputs!$H$3</definedName>
    <definedName name="YTD_ACT">[7]DATA!$S$1:$S$65536</definedName>
    <definedName name="YTD_BUD">[7]DATA!$T$1:$T$65536</definedName>
    <definedName name="Z_Factor_energex">'[11]Public Lighting Pricing'!#REF!</definedName>
    <definedName name="Z_Factor_energex_LED">'[11]Public Lighting Pricing'!#REF!</definedName>
    <definedName name="Z_Factor_ergon">'[11]Input Data'!$C$88</definedName>
    <definedName name="Z_Factor_ergon_LED">'[11]Input Data'!$C$89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" i="1" l="1"/>
  <c r="C38" i="1"/>
  <c r="D8" i="3"/>
  <c r="D9" i="3"/>
  <c r="D18" i="3"/>
  <c r="E18" i="3"/>
  <c r="F18" i="3"/>
  <c r="G18" i="3"/>
  <c r="C8" i="3"/>
  <c r="C9" i="3"/>
  <c r="C33" i="3"/>
  <c r="D33" i="3"/>
  <c r="E33" i="3"/>
  <c r="F33" i="3"/>
  <c r="G33" i="3"/>
  <c r="C29" i="3"/>
  <c r="D29" i="3"/>
  <c r="D7" i="4"/>
  <c r="F11" i="1"/>
  <c r="G11" i="1"/>
  <c r="H11" i="1"/>
  <c r="I11" i="1"/>
  <c r="J11" i="1"/>
  <c r="C44" i="1"/>
  <c r="C43" i="1"/>
  <c r="C45" i="1"/>
  <c r="D4" i="4"/>
  <c r="E29" i="3"/>
  <c r="E7" i="4"/>
  <c r="E4" i="4"/>
  <c r="F29" i="3"/>
  <c r="F7" i="4"/>
  <c r="F4" i="4"/>
  <c r="G29" i="3"/>
  <c r="G4" i="4"/>
  <c r="G7" i="4"/>
  <c r="D40" i="3"/>
  <c r="E8" i="3"/>
  <c r="E9" i="3"/>
  <c r="E40" i="3"/>
  <c r="F8" i="3"/>
  <c r="F9" i="3"/>
  <c r="F40" i="3"/>
  <c r="G8" i="3"/>
  <c r="G9" i="3"/>
  <c r="G40" i="3"/>
  <c r="D10" i="1"/>
  <c r="E10" i="1"/>
  <c r="F10" i="1"/>
  <c r="G10" i="1"/>
  <c r="H10" i="1"/>
  <c r="I10" i="1"/>
  <c r="J10" i="1"/>
  <c r="C35" i="1"/>
  <c r="C34" i="1"/>
  <c r="C33" i="1"/>
  <c r="C32" i="1"/>
  <c r="C31" i="1"/>
  <c r="G13" i="3"/>
  <c r="G12" i="3"/>
  <c r="F13" i="3"/>
  <c r="F12" i="3"/>
  <c r="F21" i="3"/>
  <c r="E13" i="3"/>
  <c r="E12" i="3"/>
  <c r="E21" i="3"/>
  <c r="G21" i="3"/>
  <c r="D21" i="3"/>
  <c r="D13" i="3"/>
  <c r="C40" i="3"/>
  <c r="C43" i="3"/>
  <c r="E19" i="3"/>
  <c r="D19" i="3"/>
  <c r="F19" i="3"/>
  <c r="G19" i="3"/>
  <c r="D12" i="3"/>
  <c r="D15" i="3"/>
  <c r="E15" i="3"/>
  <c r="F15" i="3"/>
  <c r="G15" i="3"/>
  <c r="D14" i="3"/>
  <c r="G14" i="3"/>
  <c r="F14" i="3"/>
  <c r="E14" i="3"/>
  <c r="E17" i="3"/>
  <c r="G17" i="3"/>
  <c r="D17" i="3"/>
  <c r="F17" i="3"/>
  <c r="C21" i="3"/>
  <c r="G23" i="3"/>
  <c r="G37" i="3"/>
  <c r="E23" i="3"/>
  <c r="E27" i="3"/>
  <c r="E28" i="3"/>
  <c r="E36" i="3"/>
  <c r="F23" i="3"/>
  <c r="F27" i="3"/>
  <c r="F28" i="3"/>
  <c r="F36" i="3"/>
  <c r="D23" i="3"/>
  <c r="D27" i="3"/>
  <c r="D28" i="3"/>
  <c r="D36" i="3"/>
  <c r="C23" i="3"/>
  <c r="G27" i="3"/>
  <c r="G28" i="3"/>
  <c r="G36" i="3"/>
  <c r="G38" i="3"/>
  <c r="D37" i="3"/>
  <c r="D38" i="3"/>
  <c r="E37" i="3"/>
  <c r="E38" i="3"/>
  <c r="F37" i="3"/>
  <c r="F38" i="3"/>
  <c r="C42" i="3"/>
  <c r="C44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tc={81C282DF-2714-4C46-B617-DE44F1A713B9}</author>
  </authors>
  <commentList>
    <comment ref="C38" authorId="0" shapeId="0" xr:uid="{81C282DF-2714-4C46-B617-DE44F1A713B9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cost of the pilot</t>
      </text>
    </comment>
  </commentList>
</comments>
</file>

<file path=xl/sharedStrings.xml><?xml version="1.0" encoding="utf-8"?>
<sst xmlns="http://schemas.openxmlformats.org/spreadsheetml/2006/main" count="161" uniqueCount="93">
  <si>
    <t>Regulatory control period 1 July 2025 to 30 June 2030</t>
  </si>
  <si>
    <t>Inputs and Assumptions</t>
  </si>
  <si>
    <t>Rates</t>
  </si>
  <si>
    <t>Ergon Energy (Gifted &amp; Operated)</t>
  </si>
  <si>
    <t>Rate 2B</t>
  </si>
  <si>
    <t>Smart control devices</t>
  </si>
  <si>
    <t>Escalations</t>
  </si>
  <si>
    <t>Year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</si>
  <si>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</si>
  <si>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</si>
  <si>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</si>
  <si>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</si>
  <si>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</si>
  <si>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</si>
  <si>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</si>
  <si>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</si>
  <si>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CPI</t>
  </si>
  <si>
    <t>Price Smoothing Inputs</t>
  </si>
  <si>
    <t>Forecast CPI</t>
  </si>
  <si>
    <t>Discount rate for smoothing</t>
  </si>
  <si>
    <t>Same as public lighting</t>
  </si>
  <si>
    <t>Days in each year</t>
  </si>
  <si>
    <t>X factor</t>
  </si>
  <si>
    <t>Days each year (average)</t>
  </si>
  <si>
    <t>Exchange rate</t>
  </si>
  <si>
    <t>USD/AUD</t>
  </si>
  <si>
    <t>Proportion of asset base related to refurbishment</t>
  </si>
  <si>
    <t>GST excl</t>
  </si>
  <si>
    <t>Source</t>
  </si>
  <si>
    <t>Cost components</t>
  </si>
  <si>
    <t>$ 2024-25</t>
  </si>
  <si>
    <t>Currency</t>
  </si>
  <si>
    <t>Unit</t>
  </si>
  <si>
    <t>DTMR SOA</t>
  </si>
  <si>
    <t>Data Management System</t>
  </si>
  <si>
    <t>USD to AUD</t>
  </si>
  <si>
    <t>$/unit/month</t>
  </si>
  <si>
    <t>Testra Telecommunications</t>
  </si>
  <si>
    <t>AUD</t>
  </si>
  <si>
    <t>VPN Build and Implementation - blended network</t>
  </si>
  <si>
    <t>$/annual</t>
  </si>
  <si>
    <t>Training</t>
  </si>
  <si>
    <t>$/day</t>
  </si>
  <si>
    <t>Number of days to be confirmed</t>
  </si>
  <si>
    <t>Implementation services</t>
  </si>
  <si>
    <t>Annual hosting and maintenance fee</t>
  </si>
  <si>
    <t>Ironbark</t>
  </si>
  <si>
    <t>Opticity Lighting Asset Mapper</t>
  </si>
  <si>
    <t>$/unit/year</t>
  </si>
  <si>
    <t>Opticity Smarts Manager</t>
  </si>
  <si>
    <t>EQL</t>
  </si>
  <si>
    <t>Internal Set up costs</t>
  </si>
  <si>
    <t>One off</t>
  </si>
  <si>
    <t>Portion allocated to Energex</t>
  </si>
  <si>
    <t>Asset life (years)</t>
  </si>
  <si>
    <t>Intallation costs (Direct, $22-23)</t>
  </si>
  <si>
    <t>Overheads</t>
  </si>
  <si>
    <t>Network overheads</t>
  </si>
  <si>
    <t>Other ACS corporate allocations</t>
  </si>
  <si>
    <t>Intallation costs (Incl of overheads)</t>
  </si>
  <si>
    <t>Starting price</t>
  </si>
  <si>
    <t>USD to AUD exchange rate</t>
  </si>
  <si>
    <t>Ergon Energy - Smart Control Public Lighting Model</t>
  </si>
  <si>
    <t>Quantities</t>
  </si>
  <si>
    <t xml:space="preserve">Opening </t>
  </si>
  <si>
    <t>Closing</t>
  </si>
  <si>
    <t>Average</t>
  </si>
  <si>
    <t xml:space="preserve">Total </t>
  </si>
  <si>
    <t>Revenue ($ nominal)</t>
  </si>
  <si>
    <t>Opticity (Lighting Asset Mapper &amp; Smarts Manager)</t>
  </si>
  <si>
    <t>Internal Setup costs</t>
  </si>
  <si>
    <t>Installation  costs (replacement of faulty assets)</t>
  </si>
  <si>
    <t>Total revenue</t>
  </si>
  <si>
    <t>Price components</t>
  </si>
  <si>
    <t xml:space="preserve">Annual </t>
  </si>
  <si>
    <t>Annual opex charge (per unit)</t>
  </si>
  <si>
    <t>Daily</t>
  </si>
  <si>
    <t>Unsmoothed daily charge (per unit)</t>
  </si>
  <si>
    <t>Smoothed daily charge (per unit)</t>
  </si>
  <si>
    <t>Revenue checks</t>
  </si>
  <si>
    <t>Cummulative discount rate (used for NPV calculation)</t>
  </si>
  <si>
    <t xml:space="preserve">Smart control device opex </t>
  </si>
  <si>
    <t>Unsmoothed Prices x Volumes</t>
  </si>
  <si>
    <t>Revenue requirement</t>
  </si>
  <si>
    <t>Check</t>
  </si>
  <si>
    <t>Smoothed Prices x Volumes</t>
  </si>
  <si>
    <t>NPV Revenue requirement</t>
  </si>
  <si>
    <t>NPV Smoothed Prices x Volume</t>
  </si>
  <si>
    <t>P0 Rate 2B</t>
  </si>
  <si>
    <t>Smart control annual prices</t>
  </si>
  <si>
    <t>Rate 2B - Gifted &amp; Ergon Energy operated</t>
  </si>
  <si>
    <t>ACS Smart Control Devices - Public Lighting pricing model for Ergon Energy</t>
  </si>
  <si>
    <t>Not offered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</si>
</sst>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_-&quot;$&quot;* #,##0.000_-;\-&quot;$&quot;* #,##0.000_-;_-&quot;$&quot;* &quot;-&quot;??_-;_-@_-"/>
    <numFmt numFmtId="166" formatCode="_-&quot;$&quot;* #,##0.0_-;\-&quot;$&quot;* #,##0.0_-;_-&quot;$&quot;* &quot;-&quot;??_-;_-@_-"/>
    <numFmt numFmtId="167" formatCode="_-&quot;$&quot;* #,##0_-;\-&quot;$&quot;* #,##0_-;_-&quot;$&quot;* &quot;-&quot;??_-;_-@_-"/>
    <numFmt numFmtId="168" formatCode="0.000"/>
    <numFmt numFmtId="169" formatCode="_-* #,##0_-;\-* #,##0_-;_-* &quot;-&quot;??_-;_-@_-"/>
    <numFmt numFmtId="170" formatCode="_-&quot;$&quot;* #,##0.0_-;\-&quot;$&quot;* #,##0.0_-;_-&quot;$&quot;* &quot;-&quot;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6"/>
      <color theme="3"/>
      <name val="Arial"/>
      <family val="2"/>
    </font>
    <font>
      <sz val="11"/>
      <color theme="3"/>
      <name val="Arial"/>
      <family val="2"/>
    </font>
    <font>
      <b/>
      <sz val="11"/>
      <color theme="3"/>
      <name val="Arial"/>
      <family val="2"/>
    </font>
    <font>
      <b/>
      <sz val="12"/>
      <color theme="0"/>
      <name val="Arial"/>
      <family val="2"/>
    </font>
    <font>
      <b/>
      <sz val="20"/>
      <color theme="1"/>
      <name val="Arial"/>
      <family val="2"/>
    </font>
    <font>
      <sz val="16"/>
      <color theme="0"/>
      <name val="Arial"/>
      <family val="2"/>
    </font>
    <font>
      <b/>
      <sz val="11"/>
      <color rgb="FFC00000"/>
      <name val="Calibri"/>
      <family val="2"/>
    </font>
    <font>
      <sz val="11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2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6" fillId="3" borderId="0" xfId="0" applyFont="1" applyFill="1"/>
    <xf numFmtId="0" fontId="7" fillId="3" borderId="0" xfId="0" applyFont="1" applyFill="1" applyAlignment="1">
      <alignment horizontal="left"/>
    </xf>
    <xf numFmtId="0" fontId="7" fillId="3" borderId="0" xfId="0" applyFont="1" applyFill="1"/>
    <xf numFmtId="0" fontId="8" fillId="4" borderId="0" xfId="0" applyFont="1" applyFill="1"/>
    <xf numFmtId="0" fontId="8" fillId="4" borderId="0" xfId="0" applyFont="1" applyFill="1" applyAlignment="1">
      <alignment horizontal="left"/>
    </xf>
    <xf numFmtId="0" fontId="9" fillId="4" borderId="0" xfId="0" applyFont="1" applyFill="1"/>
    <xf numFmtId="0" fontId="7" fillId="2" borderId="0" xfId="0" applyFont="1" applyFill="1"/>
    <xf numFmtId="0" fontId="7" fillId="2" borderId="0" xfId="0" applyFont="1" applyFill="1" applyAlignment="1">
      <alignment horizontal="right"/>
    </xf>
    <xf numFmtId="164" fontId="0" fillId="0" borderId="0" xfId="3" applyNumberFormat="1" applyFont="1"/>
    <xf numFmtId="10" fontId="0" fillId="0" borderId="0" xfId="3" applyNumberFormat="1" applyFont="1"/>
    <xf numFmtId="15" fontId="0" fillId="0" borderId="0" xfId="0" applyNumberFormat="1"/>
    <xf numFmtId="0" fontId="10" fillId="4" borderId="0" xfId="0" applyFont="1" applyFill="1"/>
    <xf numFmtId="0" fontId="11" fillId="4" borderId="0" xfId="0" applyFont="1" applyFill="1"/>
    <xf numFmtId="0" fontId="12" fillId="4" borderId="0" xfId="0" applyFont="1" applyFill="1"/>
    <xf numFmtId="0" fontId="13" fillId="2" borderId="0" xfId="0" applyFont="1" applyFill="1"/>
    <xf numFmtId="44" fontId="0" fillId="0" borderId="0" xfId="2" applyFont="1"/>
    <xf numFmtId="165" fontId="0" fillId="0" borderId="0" xfId="2" applyNumberFormat="1" applyFont="1"/>
    <xf numFmtId="0" fontId="0" fillId="0" borderId="0" xfId="0" applyAlignment="1">
      <alignment wrapText="1"/>
    </xf>
    <xf numFmtId="166" fontId="0" fillId="0" borderId="0" xfId="2" applyNumberFormat="1" applyFont="1"/>
    <xf numFmtId="167" fontId="0" fillId="0" borderId="0" xfId="2" applyNumberFormat="1" applyFont="1"/>
    <xf numFmtId="6" fontId="0" fillId="0" borderId="0" xfId="0" applyNumberFormat="1"/>
    <xf numFmtId="2" fontId="0" fillId="0" borderId="0" xfId="0" applyNumberFormat="1"/>
    <xf numFmtId="0" fontId="2" fillId="0" borderId="0" xfId="0" applyFont="1"/>
    <xf numFmtId="0" fontId="7" fillId="2" borderId="0" xfId="0" applyFont="1" applyFill="1" applyAlignment="1">
      <alignment horizontal="left"/>
    </xf>
    <xf numFmtId="10" fontId="0" fillId="0" borderId="0" xfId="0" applyNumberFormat="1"/>
    <xf numFmtId="168" fontId="0" fillId="0" borderId="0" xfId="0" applyNumberFormat="1"/>
    <xf numFmtId="0" fontId="14" fillId="4" borderId="0" xfId="0" applyFont="1" applyFill="1"/>
    <xf numFmtId="0" fontId="15" fillId="4" borderId="0" xfId="0" applyFont="1" applyFill="1"/>
    <xf numFmtId="169" fontId="0" fillId="0" borderId="0" xfId="1" applyNumberFormat="1" applyFont="1"/>
    <xf numFmtId="169" fontId="0" fillId="0" borderId="2" xfId="1" applyNumberFormat="1" applyFont="1" applyBorder="1"/>
    <xf numFmtId="169" fontId="2" fillId="0" borderId="0" xfId="1" applyNumberFormat="1" applyFont="1"/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right" vertical="center"/>
    </xf>
    <xf numFmtId="44" fontId="0" fillId="0" borderId="0" xfId="0" applyNumberFormat="1"/>
    <xf numFmtId="169" fontId="0" fillId="0" borderId="0" xfId="0" applyNumberFormat="1"/>
    <xf numFmtId="166" fontId="0" fillId="0" borderId="0" xfId="0" applyNumberFormat="1"/>
    <xf numFmtId="166" fontId="2" fillId="0" borderId="0" xfId="0" applyNumberFormat="1" applyFont="1"/>
    <xf numFmtId="170" fontId="0" fillId="0" borderId="0" xfId="0" applyNumberFormat="1"/>
    <xf numFmtId="0" fontId="16" fillId="4" borderId="1" xfId="0" applyFont="1" applyFill="1" applyBorder="1"/>
    <xf numFmtId="167" fontId="16" fillId="4" borderId="1" xfId="0" applyNumberFormat="1" applyFont="1" applyFill="1" applyBorder="1"/>
    <xf numFmtId="9" fontId="17" fillId="5" borderId="1" xfId="3" applyFont="1" applyFill="1" applyBorder="1"/>
    <xf numFmtId="0" fontId="5" fillId="2" borderId="0" xfId="0" applyFont="1" applyFill="1" applyAlignment="1">
      <alignment horizontal="right"/>
    </xf>
    <xf numFmtId="0" fontId="9" fillId="4" borderId="0" xfId="0" applyFont="1" applyFill="1" applyAlignment="1">
      <alignment horizontal="right"/>
    </xf>
    <xf numFmtId="166" fontId="0" fillId="6" borderId="3" xfId="0" applyNumberFormat="1" applyFill="1" applyBorder="1"/>
    <xf numFmtId="166" fontId="0" fillId="6" borderId="5" xfId="0" applyNumberFormat="1" applyFill="1" applyBorder="1"/>
    <xf numFmtId="166" fontId="0" fillId="6" borderId="4" xfId="0" applyNumberFormat="1" applyFill="1" applyBorder="1"/>
    <xf numFmtId="166" fontId="0" fillId="7" borderId="3" xfId="0" applyNumberFormat="1" applyFill="1" applyBorder="1"/>
    <xf numFmtId="166" fontId="0" fillId="6" borderId="0" xfId="2" applyNumberFormat="1" applyFont="1" applyFill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theme" Target="theme/theme1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</xdr:colOff>
      <xdr:row>3</xdr:row>
      <xdr:rowOff>71438</xdr:rowOff>
    </xdr:from>
    <xdr:to>
      <xdr:col>12</xdr:col>
      <xdr:colOff>220354</xdr:colOff>
      <xdr:row>40</xdr:row>
      <xdr:rowOff>78885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484E80-D4A5-4106-A0EC-275962036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7" y="690563"/>
          <a:ext cx="7546667" cy="64685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149/AppData/Local/Microsoft/Windows/Temporary%20Internet%20Files/Content.Outlook/NV2TXG4I/COMMERCIAL%20SERVICES/Reporting/2010-2011/ACS/P12%20June-11/ACS%20EOM%20Report%20JUNE-1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peij/Documents/EQL/Public%20Lighting/Modelling/Business%20Case_v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short/AppData/Local/Microsoft/Windows/INetCache/Content.Outlook/W115CCDO/DS%20ERGON%20TSS%20FY20%20Public%20lighting%20model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6.8%20STPIS%20Exclusion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ER2020%20Project\Modelling\Regulatory%20Proposal\Energex\Submitted%20Files\EGX%208.003%20PTRM%20-%20SCS%20JAN19%20PUBLIC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Forecast/ERG%20-%20Proposal%20Tables%20and%20Charts%20-%20v2.0%20-%20Draft%20-%2006.07.2018%20(WIP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AlexPeij/EQL/StreetLighting/Energex%20Street%20Lighting%20Model%2007082018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BNEWAS41\DMNFSL1\A_Annual%20Pricing%20Proposal%20(AER)\Pricing%20Proposal%202011-12\20110531_Pricing%20Proposal%20-%20AER%20Final%20Revised%20No%20Gamma%20(GOVT%20DECISION)\20110601%20Pricing%20Proposal%20Tables%20FINAL%20Revised%20No%20Gamma%20DCOS%20v4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149/AppData/Local/Microsoft/Windows/Temporary%20Internet%20Files/Content.Outlook/NV2TXG4I/Copy%20of%20Public%20lighting%20Standard%20Estimates%202015-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ge%202\05%20Reporting\ACS%20Monthly%20Financial%20Reports\08-Feb-11\ACS%20EOM%20Report%20FEB-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AER2025PublicLighting/Shared%20Documents/Models/6%20-%20Models%20for%20Bruce%20to%20review%20-%2030%20Aug%202023/AER%20-%20Ergon%202025-30%20Public%20Lighting%20PTRM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short/AppData/Local/Microsoft/Windows/INetCache/Content.Outlook/W115CCDO/EGX%20PTRM%20PL_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ICING\A_Projects\RDP2015\ACS%20Pricing%20Model%20LATES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ICING\A_Alternative%20Control%20Services%20(ACS)\2014_15\Quoted%20Services%20Calculator%20-%202014_15%20DRAF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gcoa1\CEFNP\COMMERCIAL%20SERVICES\Reporting\2010-2011\Executive\12_June\Group%20Report%20JUNE%20201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peij/AppData/Local/Microsoft/Windows/Temporary%20Internet%20Files/Content.Outlook/URU2XJXQ/Ergon%20Street%20Lighting%20Model%20reduced%20v6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ds02b\homes$\dshort\RedirectedDesktop\Pricing%20and%20Tariffs\AER2025%20Public%20Lighting\Ergon%20Public%20Lighting%20Energy%20Savings%20AER2030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mpts"/>
      <sheetName val="Overview"/>
      <sheetName val="Summary"/>
      <sheetName val="Summary for Gill"/>
      <sheetName val="Summary Board Report YTD ONLY"/>
      <sheetName val="Summary Board Report by Month"/>
      <sheetName val="Product WO PIVOT"/>
      <sheetName val="Activity PIVOT"/>
      <sheetName val="Forecast &amp; BUD"/>
      <sheetName val=" Forecast Summary"/>
      <sheetName val="BUD by Qty"/>
      <sheetName val="FORECAST CALCULATION"/>
      <sheetName val="Flex Budget"/>
      <sheetName val="Summary for Reg"/>
      <sheetName val="Streetllightling Detail"/>
      <sheetName val="No of Services Quoted for Reg"/>
      <sheetName val="FBS Unit Costing"/>
      <sheetName val="FEE BASED BILLINGS"/>
      <sheetName val="FEE BASED BILLINGS DETAIL"/>
      <sheetName val="FEE BASED BILLINGS - NO CHARGE"/>
      <sheetName val="FEE BASED BILLINGS by rate"/>
      <sheetName val="Product PIVOT"/>
      <sheetName val="P001"/>
      <sheetName val="St Light Activity PIVOT"/>
      <sheetName val="MSR to GL reconciliation"/>
      <sheetName val="FRC 213 &amp; 013 PIVOT"/>
      <sheetName val="ACS Products"/>
      <sheetName val="ACS Activities"/>
      <sheetName val="MSR246"/>
      <sheetName val="FRC 213 &amp; 013"/>
      <sheetName val="FBS ACT Summary"/>
      <sheetName val="QUOTED ACT Summary"/>
      <sheetName val="Lookups"/>
      <sheetName val="Forecast"/>
      <sheetName val="Budget"/>
      <sheetName val="instructions"/>
      <sheetName val="To 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 refreshError="1"/>
      <sheetData sheetId="33"/>
      <sheetData sheetId="34" refreshError="1"/>
      <sheetData sheetId="35"/>
      <sheetData sheetId="3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 calcs"/>
      <sheetName val="Energex"/>
      <sheetName val="Ergon"/>
      <sheetName val="Energex Charts"/>
      <sheetName val="Ergon Charts"/>
      <sheetName val="Energex BC - Output Tables"/>
      <sheetName val="Ergon BC - Output Tables"/>
      <sheetName val="Escalations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gon &gt;&gt;&gt;"/>
      <sheetName val="Input Data"/>
      <sheetName val="Public Lighting Pricing"/>
      <sheetName val="Output Tables"/>
      <sheetName val="NLP1"/>
      <sheetName val="NLP2"/>
      <sheetName val="NLP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only"/>
      <sheetName val="Business &amp; other details"/>
      <sheetName val="Intro"/>
      <sheetName val="DMS input"/>
      <sheetName val="PTRM input"/>
      <sheetName val="WACC"/>
      <sheetName val="Assets"/>
      <sheetName val="DMIA"/>
      <sheetName val="Depreciation_Profile"/>
      <sheetName val="Analysis"/>
      <sheetName val="Forecast revenues"/>
      <sheetName val="X factors"/>
      <sheetName val="Revenue summary"/>
      <sheetName val="Equity raising costs"/>
      <sheetName val="Debt raising costs"/>
      <sheetName val="Chart 1-Revenue"/>
      <sheetName val="Chart 2-Price path"/>
      <sheetName val="Chart 3-Building blo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Input_Inflation"/>
      <sheetName val="Charts_Revenue"/>
      <sheetName val="Charts_Opex"/>
      <sheetName val="Charts_Capex"/>
      <sheetName val="Charts_RAB"/>
      <sheetName val="SCS"/>
      <sheetName val="Metering"/>
      <sheetName val="StreetLights"/>
      <sheetName val="All_services"/>
      <sheetName val="Customer"/>
      <sheetName val="WACC"/>
      <sheetName val="Demand"/>
      <sheetName val="Lookup"/>
      <sheetName val="Checks"/>
      <sheetName val="For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ouncil_Analysis"/>
      <sheetName val="Assumption"/>
      <sheetName val="Assets"/>
      <sheetName val="Summary2"/>
      <sheetName val="Summary1"/>
      <sheetName val="Chart"/>
      <sheetName val="Asset_Plan"/>
      <sheetName val="PTRM"/>
      <sheetName val="Pricing"/>
      <sheetName val="Waterfall"/>
      <sheetName val="Saving Analysis"/>
      <sheetName val="Estimates"/>
      <sheetName val="Energex Street Lighting Model 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NMI-Name"/>
      <sheetName val="Revenue+Cost"/>
      <sheetName val="Master Tariff Table"/>
      <sheetName val="Side constraint"/>
      <sheetName val="T4.1,4.2 (rev)"/>
      <sheetName val="Fig.4.1"/>
      <sheetName val="T4.3"/>
      <sheetName val="T6.4 (tariff)"/>
      <sheetName val="T9.1,11.1 (u&amp;o)"/>
      <sheetName val="T11.3 (SA,avoid)"/>
      <sheetName val="T11.4 (SC)"/>
      <sheetName val="T12.1 (impact)"/>
      <sheetName val="T12.2,12.3"/>
      <sheetName val="A1.1 (ICC)"/>
      <sheetName val="A1.2 (CAC)"/>
      <sheetName val="A1.2 (EG)"/>
      <sheetName val="A2.1 (SL)"/>
      <sheetName val="A2.2 (fee)"/>
      <sheetName val="A2.3 (quoted)"/>
      <sheetName val="A2.5"/>
      <sheetName val="Indicative Prices"/>
      <sheetName val="SCS - Indicative Chart"/>
      <sheetName val="ACS - Indicativ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s"/>
      <sheetName val="Revenue Proportions"/>
      <sheetName val="Comparison of smoothing"/>
      <sheetName val="Standard Estimates"/>
      <sheetName val="Estimates"/>
      <sheetName val="Depn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mpts"/>
      <sheetName val="Overview"/>
      <sheetName val="Summary"/>
      <sheetName val="Summary Board Report YTD ONLY"/>
      <sheetName val="Summary Board Report by Month"/>
      <sheetName val="Forecast &amp; BUD"/>
      <sheetName val=" Forecast Summary"/>
      <sheetName val="BUD by Qty"/>
      <sheetName val="FORECAST CALCULATION"/>
      <sheetName val="Flex Budget"/>
      <sheetName val="Summary for Reg"/>
      <sheetName val="Streetllightling Detail"/>
      <sheetName val="FBS Unit Costing"/>
      <sheetName val="FEE BASED BILLINGS"/>
      <sheetName val="FEE BASED BILLINGS DETAIL"/>
      <sheetName val="FEE BASED BILLINGS - NO CHARGE"/>
      <sheetName val="FEE BASED BILLINGS by rate"/>
      <sheetName val="Product WO PIVOT"/>
      <sheetName val="Activity PIVOT"/>
      <sheetName val="Product PIVOT"/>
      <sheetName val="P001"/>
      <sheetName val="St Light Activity PIVOT"/>
      <sheetName val="MSR to GL reconciliation"/>
      <sheetName val="FRC 213 &amp; 013 PIVOT"/>
      <sheetName val="ACS Products"/>
      <sheetName val="ACS Activities"/>
      <sheetName val="MSR246"/>
      <sheetName val="FRC 213 &amp; 013"/>
      <sheetName val="FBS ACT Summary"/>
      <sheetName val="QUOTED ACT Summary"/>
      <sheetName val="Lookups"/>
      <sheetName val="Forecast"/>
      <sheetName val="Budget"/>
      <sheetName val="instructions"/>
      <sheetName val="To 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</sheetNames>
    <sheetDataSet>
      <sheetData sheetId="0">
        <row r="6">
          <cell r="C6" t="str">
            <v>-- select --</v>
          </cell>
          <cell r="D6" t="str">
            <v>-- select --</v>
          </cell>
        </row>
        <row r="7">
          <cell r="C7" t="str">
            <v>Actual</v>
          </cell>
          <cell r="D7" t="str">
            <v>Public</v>
          </cell>
        </row>
        <row r="8">
          <cell r="C8" t="str">
            <v>Estimate</v>
          </cell>
          <cell r="D8" t="str">
            <v>Confidential</v>
          </cell>
        </row>
        <row r="9">
          <cell r="C9" t="str">
            <v>Consolidated</v>
          </cell>
        </row>
        <row r="14">
          <cell r="C14" t="str">
            <v>-- select --</v>
          </cell>
          <cell r="D14" t="str">
            <v>Revenue cap</v>
          </cell>
        </row>
        <row r="15">
          <cell r="C15" t="str">
            <v>After appeal</v>
          </cell>
          <cell r="D15" t="str">
            <v>Revenue yield</v>
          </cell>
        </row>
        <row r="16">
          <cell r="C16" t="str">
            <v>Draft decision</v>
          </cell>
          <cell r="D16" t="str">
            <v>Weighted average price cap</v>
          </cell>
        </row>
        <row r="17">
          <cell r="C17" t="str">
            <v>Final decision</v>
          </cell>
        </row>
        <row r="18">
          <cell r="C18" t="str">
            <v>PTRM update 1</v>
          </cell>
        </row>
        <row r="19">
          <cell r="C19" t="str">
            <v>PTRM update 2</v>
          </cell>
        </row>
        <row r="20">
          <cell r="C20" t="str">
            <v>PTRM update 3</v>
          </cell>
        </row>
        <row r="21">
          <cell r="C21" t="str">
            <v>PTRM update 4</v>
          </cell>
        </row>
        <row r="22">
          <cell r="C22" t="str">
            <v>PTRM update 5</v>
          </cell>
        </row>
        <row r="23">
          <cell r="C23" t="str">
            <v>PTRM update 6</v>
          </cell>
        </row>
        <row r="24">
          <cell r="C24" t="str">
            <v>PTRM update 7</v>
          </cell>
        </row>
        <row r="25">
          <cell r="C25" t="str">
            <v>Regulatory proposal</v>
          </cell>
        </row>
        <row r="26">
          <cell r="C26" t="str">
            <v>Reporting</v>
          </cell>
        </row>
        <row r="27">
          <cell r="C27" t="str">
            <v>Revised regulatory proposal</v>
          </cell>
        </row>
      </sheetData>
      <sheetData sheetId="1">
        <row r="17">
          <cell r="B17" t="str">
            <v>Ausgrid (Tx Assets)</v>
          </cell>
          <cell r="C17" t="str">
            <v>Ausgrid (Tx Assets)</v>
          </cell>
          <cell r="D17">
            <v>67505337385</v>
          </cell>
          <cell r="E17" t="str">
            <v>NSW</v>
          </cell>
          <cell r="F17" t="str">
            <v>Electricity</v>
          </cell>
          <cell r="G17" t="str">
            <v>Distribution</v>
          </cell>
          <cell r="H17" t="str">
            <v>Revenue cap</v>
          </cell>
          <cell r="I17" t="str">
            <v>Financial</v>
          </cell>
          <cell r="J17" t="str">
            <v>June</v>
          </cell>
          <cell r="K17">
            <v>5</v>
          </cell>
          <cell r="L17">
            <v>5</v>
          </cell>
          <cell r="M17">
            <v>5</v>
          </cell>
          <cell r="N17">
            <v>5</v>
          </cell>
          <cell r="O17" t="str">
            <v>distribution determination</v>
          </cell>
          <cell r="P17" t="str">
            <v>570 George St</v>
          </cell>
          <cell r="Q17"/>
          <cell r="R17" t="str">
            <v>SYDNEY</v>
          </cell>
          <cell r="S17" t="str">
            <v>NSW</v>
          </cell>
          <cell r="U17" t="str">
            <v>GPO Box 4009</v>
          </cell>
          <cell r="V17"/>
          <cell r="W17" t="str">
            <v>SYDNEY</v>
          </cell>
          <cell r="X17" t="str">
            <v>NSW</v>
          </cell>
          <cell r="Z17" t="str">
            <v>YES</v>
          </cell>
          <cell r="AA17" t="str">
            <v>YES</v>
          </cell>
          <cell r="AB17" t="str">
            <v>YES</v>
          </cell>
          <cell r="AC17" t="str">
            <v>YES</v>
          </cell>
          <cell r="AD17" t="str">
            <v>NO</v>
          </cell>
          <cell r="AE17" t="str">
            <v>CBD</v>
          </cell>
          <cell r="AF17" t="str">
            <v>Urban</v>
          </cell>
          <cell r="AG17" t="str">
            <v>Short rural</v>
          </cell>
          <cell r="AH17" t="str">
            <v>Long rural</v>
          </cell>
          <cell r="AI17"/>
          <cell r="AJ17" t="str">
            <v>NO</v>
          </cell>
        </row>
        <row r="18">
          <cell r="B18" t="str">
            <v>AusNet (D)</v>
          </cell>
          <cell r="C18" t="str">
            <v>AusNet Electricity Services Pty Ltd</v>
          </cell>
          <cell r="D18">
            <v>91064651118</v>
          </cell>
          <cell r="E18" t="str">
            <v>Vic</v>
          </cell>
          <cell r="F18" t="str">
            <v>Electricity</v>
          </cell>
          <cell r="G18" t="str">
            <v>Distribution</v>
          </cell>
          <cell r="H18" t="str">
            <v>Revenue cap</v>
          </cell>
          <cell r="I18" t="str">
            <v>Financial</v>
          </cell>
          <cell r="J18" t="str">
            <v>June</v>
          </cell>
          <cell r="K18">
            <v>5</v>
          </cell>
          <cell r="L18">
            <v>5</v>
          </cell>
          <cell r="M18">
            <v>5</v>
          </cell>
          <cell r="N18">
            <v>2</v>
          </cell>
          <cell r="O18" t="str">
            <v>2016-20 Distribution Determination</v>
          </cell>
          <cell r="P18" t="str">
            <v>Level 32</v>
          </cell>
          <cell r="Q18" t="str">
            <v>2 Southbank Boulevard</v>
          </cell>
          <cell r="R18" t="str">
            <v>SOUTHBANK</v>
          </cell>
          <cell r="S18" t="str">
            <v>Vic</v>
          </cell>
          <cell r="U18" t="str">
            <v>Locked Bag 14051</v>
          </cell>
          <cell r="V18"/>
          <cell r="W18" t="str">
            <v>MELBOURNE CITY MAIL CENTRE</v>
          </cell>
          <cell r="X18" t="str">
            <v>Vic</v>
          </cell>
          <cell r="Z18" t="str">
            <v>NO</v>
          </cell>
          <cell r="AA18" t="str">
            <v>YES</v>
          </cell>
          <cell r="AB18" t="str">
            <v>YES</v>
          </cell>
          <cell r="AC18" t="str">
            <v>YES</v>
          </cell>
          <cell r="AD18" t="str">
            <v>NO</v>
          </cell>
          <cell r="AE18" t="str">
            <v>CBD</v>
          </cell>
          <cell r="AF18" t="str">
            <v>Urban</v>
          </cell>
          <cell r="AG18" t="str">
            <v>Short rural</v>
          </cell>
          <cell r="AH18" t="str">
            <v>Long rural</v>
          </cell>
          <cell r="AI18"/>
          <cell r="AJ18" t="str">
            <v>YES</v>
          </cell>
        </row>
        <row r="19">
          <cell r="B19" t="str">
            <v>Australian Distribution Co.</v>
          </cell>
          <cell r="C19" t="str">
            <v>Australian Distribution Co.</v>
          </cell>
          <cell r="D19">
            <v>11222333444</v>
          </cell>
          <cell r="E19" t="str">
            <v>NSW</v>
          </cell>
          <cell r="F19" t="str">
            <v>Electricity</v>
          </cell>
          <cell r="G19" t="str">
            <v>Distribution</v>
          </cell>
          <cell r="H19" t="str">
            <v>Revenue cap</v>
          </cell>
          <cell r="I19" t="str">
            <v>Financial</v>
          </cell>
          <cell r="J19" t="str">
            <v>June</v>
          </cell>
          <cell r="K19">
            <v>5</v>
          </cell>
          <cell r="L19">
            <v>5</v>
          </cell>
          <cell r="M19">
            <v>5</v>
          </cell>
          <cell r="N19">
            <v>2</v>
          </cell>
          <cell r="O19" t="str">
            <v>distribution determination</v>
          </cell>
          <cell r="P19" t="str">
            <v>123 Straight Street</v>
          </cell>
          <cell r="Q19"/>
          <cell r="R19" t="str">
            <v>SYDNEY</v>
          </cell>
          <cell r="S19" t="str">
            <v>NSW</v>
          </cell>
          <cell r="U19" t="str">
            <v>PO Box 123</v>
          </cell>
          <cell r="V19"/>
          <cell r="W19" t="str">
            <v>SYDNEY</v>
          </cell>
          <cell r="X19" t="str">
            <v>NSW</v>
          </cell>
          <cell r="Z19" t="str">
            <v>YES</v>
          </cell>
          <cell r="AA19" t="str">
            <v>YES</v>
          </cell>
          <cell r="AB19" t="str">
            <v>YES</v>
          </cell>
          <cell r="AC19" t="str">
            <v>YES</v>
          </cell>
          <cell r="AD19" t="str">
            <v>NO</v>
          </cell>
          <cell r="AE19" t="str">
            <v>CBD</v>
          </cell>
          <cell r="AF19" t="str">
            <v>Urban</v>
          </cell>
          <cell r="AG19" t="str">
            <v>Short rural</v>
          </cell>
          <cell r="AH19" t="str">
            <v>Long rural</v>
          </cell>
          <cell r="AI19"/>
          <cell r="AJ19" t="str">
            <v>YES</v>
          </cell>
        </row>
        <row r="20">
          <cell r="B20" t="str">
            <v>Australian Distribution Co. (Vic)</v>
          </cell>
          <cell r="C20" t="str">
            <v>Australian Distribution Co. (Victoria)</v>
          </cell>
          <cell r="D20">
            <v>11222333444</v>
          </cell>
          <cell r="E20" t="str">
            <v>Vic</v>
          </cell>
          <cell r="F20" t="str">
            <v>Electricity</v>
          </cell>
          <cell r="G20" t="str">
            <v>Distribution</v>
          </cell>
          <cell r="H20" t="str">
            <v>Revenue cap</v>
          </cell>
          <cell r="I20" t="str">
            <v>Financial</v>
          </cell>
          <cell r="J20" t="str">
            <v>June</v>
          </cell>
          <cell r="K20">
            <v>5</v>
          </cell>
          <cell r="L20">
            <v>5</v>
          </cell>
          <cell r="M20">
            <v>5</v>
          </cell>
          <cell r="N20">
            <v>2</v>
          </cell>
          <cell r="O20" t="str">
            <v>distribution determination</v>
          </cell>
          <cell r="P20" t="str">
            <v>123 Straight Street</v>
          </cell>
          <cell r="Q20"/>
          <cell r="R20" t="str">
            <v>MELBOURNE</v>
          </cell>
          <cell r="S20" t="str">
            <v>Vic</v>
          </cell>
          <cell r="U20" t="str">
            <v>PO Box 123</v>
          </cell>
          <cell r="V20"/>
          <cell r="W20" t="str">
            <v>MELBOURNE</v>
          </cell>
          <cell r="X20" t="str">
            <v>Vic</v>
          </cell>
          <cell r="Z20" t="str">
            <v>NO</v>
          </cell>
          <cell r="AA20" t="str">
            <v>NO</v>
          </cell>
          <cell r="AB20" t="str">
            <v>NO</v>
          </cell>
          <cell r="AC20" t="str">
            <v>NO</v>
          </cell>
          <cell r="AD20" t="str">
            <v>NO</v>
          </cell>
          <cell r="AE20" t="str">
            <v>CBD</v>
          </cell>
          <cell r="AF20" t="str">
            <v>Urban</v>
          </cell>
          <cell r="AG20" t="str">
            <v>Short rural</v>
          </cell>
          <cell r="AH20" t="str">
            <v>Long rural</v>
          </cell>
          <cell r="AI20"/>
          <cell r="AJ20" t="str">
            <v>YES</v>
          </cell>
        </row>
        <row r="21">
          <cell r="B21" t="str">
            <v>CitiPower</v>
          </cell>
          <cell r="C21" t="str">
            <v>CitiPower</v>
          </cell>
          <cell r="D21">
            <v>76064651056</v>
          </cell>
          <cell r="E21" t="str">
            <v>Vic</v>
          </cell>
          <cell r="F21" t="str">
            <v>Electricity</v>
          </cell>
          <cell r="G21" t="str">
            <v>Distribution</v>
          </cell>
          <cell r="H21" t="str">
            <v>Revenue cap</v>
          </cell>
          <cell r="I21" t="str">
            <v>Financial</v>
          </cell>
          <cell r="J21" t="str">
            <v>June</v>
          </cell>
          <cell r="K21">
            <v>5</v>
          </cell>
          <cell r="L21">
            <v>5</v>
          </cell>
          <cell r="M21">
            <v>5</v>
          </cell>
          <cell r="N21">
            <v>2</v>
          </cell>
          <cell r="O21" t="str">
            <v>2016-20 Distribution Determination</v>
          </cell>
          <cell r="P21" t="str">
            <v>40 Market Street</v>
          </cell>
          <cell r="Q21"/>
          <cell r="R21" t="str">
            <v>MELBOURNE</v>
          </cell>
          <cell r="S21" t="str">
            <v>Vic</v>
          </cell>
          <cell r="U21" t="str">
            <v>Locked Bag 14090</v>
          </cell>
          <cell r="V21"/>
          <cell r="W21" t="str">
            <v>MELBOURNE</v>
          </cell>
          <cell r="X21" t="str">
            <v>Vic</v>
          </cell>
          <cell r="Z21" t="str">
            <v>YES</v>
          </cell>
          <cell r="AA21" t="str">
            <v>YES</v>
          </cell>
          <cell r="AB21" t="str">
            <v>NO</v>
          </cell>
          <cell r="AC21" t="str">
            <v>NO</v>
          </cell>
          <cell r="AD21" t="str">
            <v>NO</v>
          </cell>
          <cell r="AE21" t="str">
            <v>CBD</v>
          </cell>
          <cell r="AF21" t="str">
            <v>Urban</v>
          </cell>
          <cell r="AG21" t="str">
            <v>Short rural</v>
          </cell>
          <cell r="AH21" t="str">
            <v>Long rural</v>
          </cell>
          <cell r="AI21"/>
          <cell r="AJ21" t="str">
            <v>YES</v>
          </cell>
        </row>
        <row r="22">
          <cell r="B22" t="str">
            <v>Endeavour Energy</v>
          </cell>
          <cell r="C22" t="str">
            <v>Endeavour Energy</v>
          </cell>
          <cell r="D22">
            <v>11247365823</v>
          </cell>
          <cell r="E22" t="str">
            <v>NSW</v>
          </cell>
          <cell r="F22" t="str">
            <v>Electricity</v>
          </cell>
          <cell r="G22" t="str">
            <v>Distribution</v>
          </cell>
          <cell r="H22" t="str">
            <v>Revenue cap</v>
          </cell>
          <cell r="I22" t="str">
            <v>Financial</v>
          </cell>
          <cell r="J22" t="str">
            <v>June</v>
          </cell>
          <cell r="K22">
            <v>5</v>
          </cell>
          <cell r="L22">
            <v>5</v>
          </cell>
          <cell r="M22">
            <v>5</v>
          </cell>
          <cell r="N22">
            <v>5</v>
          </cell>
          <cell r="O22" t="str">
            <v>2014-19 Distribution Determination</v>
          </cell>
          <cell r="P22" t="str">
            <v>51 Huntingwood Drive</v>
          </cell>
          <cell r="Q22"/>
          <cell r="R22" t="str">
            <v>HUNTINGWOOD</v>
          </cell>
          <cell r="S22" t="str">
            <v>NSW</v>
          </cell>
          <cell r="U22" t="str">
            <v>PO Box 811</v>
          </cell>
          <cell r="V22"/>
          <cell r="W22" t="str">
            <v>SEVEN HILLS</v>
          </cell>
          <cell r="X22" t="str">
            <v>NSW</v>
          </cell>
          <cell r="Z22" t="str">
            <v>YES</v>
          </cell>
          <cell r="AA22" t="str">
            <v>YES</v>
          </cell>
          <cell r="AB22" t="str">
            <v>YES</v>
          </cell>
          <cell r="AC22" t="str">
            <v>YES</v>
          </cell>
          <cell r="AD22" t="str">
            <v>NO</v>
          </cell>
          <cell r="AE22" t="str">
            <v>CBD</v>
          </cell>
          <cell r="AF22" t="str">
            <v>Urban</v>
          </cell>
          <cell r="AG22" t="str">
            <v>Short rural</v>
          </cell>
          <cell r="AH22" t="str">
            <v>Long rural</v>
          </cell>
          <cell r="AI22"/>
          <cell r="AJ22" t="str">
            <v>YES</v>
          </cell>
        </row>
        <row r="23">
          <cell r="B23" t="str">
            <v>Energex</v>
          </cell>
          <cell r="C23" t="str">
            <v>Energex</v>
          </cell>
          <cell r="D23">
            <v>40078849055</v>
          </cell>
          <cell r="E23" t="str">
            <v>Qld</v>
          </cell>
          <cell r="F23" t="str">
            <v>Electricity</v>
          </cell>
          <cell r="G23" t="str">
            <v>Distribution</v>
          </cell>
          <cell r="H23" t="str">
            <v>Revenue cap</v>
          </cell>
          <cell r="I23" t="str">
            <v>Financial</v>
          </cell>
          <cell r="J23" t="str">
            <v>June</v>
          </cell>
          <cell r="K23">
            <v>5</v>
          </cell>
          <cell r="L23">
            <v>5</v>
          </cell>
          <cell r="M23">
            <v>5</v>
          </cell>
          <cell r="N23">
            <v>5</v>
          </cell>
          <cell r="O23" t="str">
            <v>2015-20 Distribution Determination</v>
          </cell>
          <cell r="P23" t="str">
            <v>26 Reddacliff Street</v>
          </cell>
          <cell r="Q23"/>
          <cell r="R23" t="str">
            <v>NEWSTEAD</v>
          </cell>
          <cell r="S23" t="str">
            <v>Qld</v>
          </cell>
          <cell r="U23" t="str">
            <v>26 Reddacliff Street</v>
          </cell>
          <cell r="V23"/>
          <cell r="W23" t="str">
            <v>NEWSTEAD</v>
          </cell>
          <cell r="X23" t="str">
            <v>QLD</v>
          </cell>
          <cell r="Z23" t="str">
            <v>YES</v>
          </cell>
          <cell r="AA23" t="str">
            <v>YES</v>
          </cell>
          <cell r="AB23" t="str">
            <v>YES</v>
          </cell>
          <cell r="AC23" t="str">
            <v>NO</v>
          </cell>
          <cell r="AD23" t="str">
            <v>NO</v>
          </cell>
          <cell r="AE23" t="str">
            <v>CBD</v>
          </cell>
          <cell r="AF23" t="str">
            <v>Urban</v>
          </cell>
          <cell r="AG23" t="str">
            <v>Short rural</v>
          </cell>
          <cell r="AH23" t="str">
            <v>Long rural</v>
          </cell>
          <cell r="AI23"/>
          <cell r="AJ23" t="str">
            <v>YES</v>
          </cell>
        </row>
        <row r="24">
          <cell r="B24" t="str">
            <v>Ergon Energy</v>
          </cell>
          <cell r="C24" t="str">
            <v>Ergon Energy</v>
          </cell>
          <cell r="D24">
            <v>50087646062</v>
          </cell>
          <cell r="E24" t="str">
            <v>Qld</v>
          </cell>
          <cell r="F24" t="str">
            <v>Electricity</v>
          </cell>
          <cell r="G24" t="str">
            <v>Distribution</v>
          </cell>
          <cell r="H24" t="str">
            <v>Revenue cap</v>
          </cell>
          <cell r="I24" t="str">
            <v>Financial</v>
          </cell>
          <cell r="J24" t="str">
            <v>June</v>
          </cell>
          <cell r="K24">
            <v>5</v>
          </cell>
          <cell r="L24">
            <v>5</v>
          </cell>
          <cell r="M24">
            <v>5</v>
          </cell>
          <cell r="N24">
            <v>5</v>
          </cell>
          <cell r="O24" t="str">
            <v>2015-20 Distribution Determination</v>
          </cell>
          <cell r="P24" t="str">
            <v>22 Walker Street</v>
          </cell>
          <cell r="Q24"/>
          <cell r="R24" t="str">
            <v>TOWNSVILLE</v>
          </cell>
          <cell r="S24" t="str">
            <v>Qld</v>
          </cell>
          <cell r="U24" t="str">
            <v>Po Box 264</v>
          </cell>
          <cell r="V24"/>
          <cell r="W24" t="str">
            <v>FORTITUDE VALLEY</v>
          </cell>
          <cell r="X24" t="str">
            <v>QLD</v>
          </cell>
          <cell r="Z24" t="str">
            <v>NO</v>
          </cell>
          <cell r="AA24" t="str">
            <v>YES</v>
          </cell>
          <cell r="AB24" t="str">
            <v>YES</v>
          </cell>
          <cell r="AC24" t="str">
            <v>YES</v>
          </cell>
          <cell r="AD24" t="str">
            <v>NO</v>
          </cell>
          <cell r="AE24" t="str">
            <v>CBD</v>
          </cell>
          <cell r="AF24" t="str">
            <v>Urban</v>
          </cell>
          <cell r="AG24" t="str">
            <v>Short rural</v>
          </cell>
          <cell r="AH24" t="str">
            <v>Long rural</v>
          </cell>
          <cell r="AI24"/>
          <cell r="AJ24" t="str">
            <v>YES</v>
          </cell>
        </row>
        <row r="25">
          <cell r="B25" t="str">
            <v>Essential Energy</v>
          </cell>
          <cell r="C25" t="str">
            <v>Essential Energy</v>
          </cell>
          <cell r="D25">
            <v>37428185226</v>
          </cell>
          <cell r="E25" t="str">
            <v>NSW</v>
          </cell>
          <cell r="F25" t="str">
            <v>Electricity</v>
          </cell>
          <cell r="G25" t="str">
            <v>Distribution</v>
          </cell>
          <cell r="H25" t="str">
            <v>Revenue cap</v>
          </cell>
          <cell r="I25" t="str">
            <v>Financial</v>
          </cell>
          <cell r="J25" t="str">
            <v>June</v>
          </cell>
          <cell r="K25">
            <v>5</v>
          </cell>
          <cell r="L25">
            <v>5</v>
          </cell>
          <cell r="M25">
            <v>5</v>
          </cell>
          <cell r="N25">
            <v>5</v>
          </cell>
          <cell r="O25" t="str">
            <v>2014-19 Distribution Determination</v>
          </cell>
          <cell r="P25" t="str">
            <v>8 Buller Street</v>
          </cell>
          <cell r="Q25"/>
          <cell r="R25" t="str">
            <v>PORT MACQUARIE</v>
          </cell>
          <cell r="S25" t="str">
            <v>NSW</v>
          </cell>
          <cell r="U25" t="str">
            <v>PO Box 5730</v>
          </cell>
          <cell r="V25"/>
          <cell r="W25" t="str">
            <v>PORT MACQUARIE</v>
          </cell>
          <cell r="X25" t="str">
            <v>NSW</v>
          </cell>
          <cell r="Z25" t="str">
            <v>NO</v>
          </cell>
          <cell r="AA25" t="str">
            <v>YES</v>
          </cell>
          <cell r="AB25" t="str">
            <v>YES</v>
          </cell>
          <cell r="AC25" t="str">
            <v>YES</v>
          </cell>
          <cell r="AD25" t="str">
            <v>NO</v>
          </cell>
          <cell r="AE25" t="str">
            <v>CBD</v>
          </cell>
          <cell r="AF25" t="str">
            <v>Urban</v>
          </cell>
          <cell r="AG25" t="str">
            <v>Short rural</v>
          </cell>
          <cell r="AH25" t="str">
            <v>Long rural</v>
          </cell>
          <cell r="AI25"/>
          <cell r="AJ25" t="str">
            <v>YES</v>
          </cell>
        </row>
        <row r="26">
          <cell r="B26" t="str">
            <v>Evoenergy Distribution</v>
          </cell>
          <cell r="C26" t="str">
            <v>Evoenergy Distribution</v>
          </cell>
          <cell r="D26">
            <v>76670568688</v>
          </cell>
          <cell r="E26" t="str">
            <v>ACT</v>
          </cell>
          <cell r="F26" t="str">
            <v>Electricity</v>
          </cell>
          <cell r="G26" t="str">
            <v>Distribution</v>
          </cell>
          <cell r="H26" t="str">
            <v>Revenue cap</v>
          </cell>
          <cell r="I26" t="str">
            <v>Financial</v>
          </cell>
          <cell r="J26" t="str">
            <v>June</v>
          </cell>
          <cell r="K26">
            <v>5</v>
          </cell>
          <cell r="L26">
            <v>5</v>
          </cell>
          <cell r="M26">
            <v>5</v>
          </cell>
          <cell r="N26">
            <v>5</v>
          </cell>
          <cell r="O26" t="str">
            <v>2014-19 Distribution Determination</v>
          </cell>
          <cell r="P26" t="str">
            <v>40 Bunda Street</v>
          </cell>
          <cell r="Q26"/>
          <cell r="R26" t="str">
            <v>CANBERRA</v>
          </cell>
          <cell r="S26" t="str">
            <v>ACT</v>
          </cell>
          <cell r="U26" t="str">
            <v>GPO BOX 366</v>
          </cell>
          <cell r="V26"/>
          <cell r="W26" t="str">
            <v>CANBERRA</v>
          </cell>
          <cell r="X26" t="str">
            <v>ACT</v>
          </cell>
          <cell r="Z26" t="str">
            <v>NO</v>
          </cell>
          <cell r="AA26" t="str">
            <v>YES</v>
          </cell>
          <cell r="AB26" t="str">
            <v>YES</v>
          </cell>
          <cell r="AC26" t="str">
            <v>NO</v>
          </cell>
          <cell r="AD26" t="str">
            <v>NO</v>
          </cell>
          <cell r="AE26" t="str">
            <v>CBD</v>
          </cell>
          <cell r="AF26" t="str">
            <v>Urban</v>
          </cell>
          <cell r="AG26" t="str">
            <v>Short rural</v>
          </cell>
          <cell r="AH26" t="str">
            <v>Long rural</v>
          </cell>
          <cell r="AI26"/>
          <cell r="AJ26" t="str">
            <v>NO</v>
          </cell>
        </row>
        <row r="27">
          <cell r="B27" t="str">
            <v>Evoenergy Distribution (Tx Assets)</v>
          </cell>
          <cell r="C27" t="str">
            <v>Evoenergy Distribution (Tx Assets)</v>
          </cell>
          <cell r="D27">
            <v>76670568688</v>
          </cell>
          <cell r="E27" t="str">
            <v>ACT</v>
          </cell>
          <cell r="F27" t="str">
            <v>Electricity</v>
          </cell>
          <cell r="G27" t="str">
            <v>Distribution</v>
          </cell>
          <cell r="H27" t="str">
            <v>Revenue cap</v>
          </cell>
          <cell r="I27" t="str">
            <v>Financial</v>
          </cell>
          <cell r="J27" t="str">
            <v>June</v>
          </cell>
          <cell r="K27">
            <v>5</v>
          </cell>
          <cell r="L27">
            <v>5</v>
          </cell>
          <cell r="M27">
            <v>5</v>
          </cell>
          <cell r="N27">
            <v>5</v>
          </cell>
          <cell r="O27" t="str">
            <v>distribution determination</v>
          </cell>
          <cell r="P27" t="str">
            <v>40 Bunda Street</v>
          </cell>
          <cell r="Q27"/>
          <cell r="R27" t="str">
            <v>CANBERRA</v>
          </cell>
          <cell r="S27" t="str">
            <v>ACT</v>
          </cell>
          <cell r="U27" t="str">
            <v>GPO BOX 366</v>
          </cell>
          <cell r="V27"/>
          <cell r="W27" t="str">
            <v>CANBERRA</v>
          </cell>
          <cell r="X27" t="str">
            <v>ACT</v>
          </cell>
          <cell r="Z27" t="str">
            <v>NO</v>
          </cell>
          <cell r="AA27" t="str">
            <v>YES</v>
          </cell>
          <cell r="AB27" t="str">
            <v>YES</v>
          </cell>
          <cell r="AC27" t="str">
            <v>NO</v>
          </cell>
          <cell r="AD27" t="str">
            <v>NO</v>
          </cell>
          <cell r="AE27" t="str">
            <v>CBD</v>
          </cell>
          <cell r="AF27" t="str">
            <v>Urban</v>
          </cell>
          <cell r="AG27" t="str">
            <v>Short rural</v>
          </cell>
          <cell r="AH27" t="str">
            <v>Long rural</v>
          </cell>
          <cell r="AI27"/>
          <cell r="AJ27" t="str">
            <v>NO</v>
          </cell>
        </row>
        <row r="28">
          <cell r="B28" t="str">
            <v>Jemena Electricity</v>
          </cell>
          <cell r="C28" t="str">
            <v>Jemena Electricity</v>
          </cell>
          <cell r="D28">
            <v>82064651083</v>
          </cell>
          <cell r="E28" t="str">
            <v>Vic</v>
          </cell>
          <cell r="F28" t="str">
            <v>Electricity</v>
          </cell>
          <cell r="G28" t="str">
            <v>Distribution</v>
          </cell>
          <cell r="H28" t="str">
            <v>Revenue cap</v>
          </cell>
          <cell r="I28" t="str">
            <v>Financial</v>
          </cell>
          <cell r="J28" t="str">
            <v>June</v>
          </cell>
          <cell r="K28">
            <v>5</v>
          </cell>
          <cell r="L28">
            <v>5</v>
          </cell>
          <cell r="M28">
            <v>5</v>
          </cell>
          <cell r="N28">
            <v>2</v>
          </cell>
          <cell r="O28" t="str">
            <v>2016-20 Distribution Determination</v>
          </cell>
          <cell r="P28" t="str">
            <v>Level 16</v>
          </cell>
          <cell r="Q28" t="str">
            <v>567 Collins Street</v>
          </cell>
          <cell r="R28" t="str">
            <v>MELBOURNE</v>
          </cell>
          <cell r="S28" t="str">
            <v>Vic</v>
          </cell>
          <cell r="U28" t="str">
            <v>PO Box 16182</v>
          </cell>
          <cell r="V28"/>
          <cell r="W28" t="str">
            <v>MELBOURNE</v>
          </cell>
          <cell r="X28" t="str">
            <v>Vic</v>
          </cell>
          <cell r="Z28" t="str">
            <v>NO</v>
          </cell>
          <cell r="AA28" t="str">
            <v>YES</v>
          </cell>
          <cell r="AB28" t="str">
            <v>YES</v>
          </cell>
          <cell r="AC28" t="str">
            <v>NO</v>
          </cell>
          <cell r="AD28" t="str">
            <v>NO</v>
          </cell>
          <cell r="AE28" t="str">
            <v>CBD</v>
          </cell>
          <cell r="AF28" t="str">
            <v>Urban</v>
          </cell>
          <cell r="AG28" t="str">
            <v>Short rural</v>
          </cell>
          <cell r="AH28" t="str">
            <v>Long rural</v>
          </cell>
          <cell r="AI28"/>
          <cell r="AJ28" t="str">
            <v>YES</v>
          </cell>
        </row>
        <row r="29">
          <cell r="B29" t="str">
            <v>Power and Water</v>
          </cell>
          <cell r="C29" t="str">
            <v>Power and Water Corporation</v>
          </cell>
          <cell r="D29">
            <v>15947352360</v>
          </cell>
          <cell r="E29" t="str">
            <v>NT</v>
          </cell>
          <cell r="F29" t="str">
            <v>Electricity</v>
          </cell>
          <cell r="G29" t="str">
            <v>Distribution</v>
          </cell>
          <cell r="H29" t="str">
            <v>Revenue cap</v>
          </cell>
          <cell r="I29" t="str">
            <v>Financial</v>
          </cell>
          <cell r="J29" t="str">
            <v>June</v>
          </cell>
          <cell r="K29">
            <v>5</v>
          </cell>
          <cell r="L29">
            <v>5</v>
          </cell>
          <cell r="M29">
            <v>5</v>
          </cell>
          <cell r="N29" t="str">
            <v>x</v>
          </cell>
          <cell r="O29" t="str">
            <v>distribution determination</v>
          </cell>
          <cell r="P29" t="str">
            <v>GPO Box 1921</v>
          </cell>
          <cell r="Q29"/>
          <cell r="R29" t="str">
            <v>DARWIN</v>
          </cell>
          <cell r="S29" t="str">
            <v>NT</v>
          </cell>
          <cell r="U29" t="str">
            <v>GPO Box 1921</v>
          </cell>
          <cell r="V29"/>
          <cell r="W29" t="str">
            <v>DARWIN</v>
          </cell>
          <cell r="X29" t="str">
            <v>NT</v>
          </cell>
          <cell r="Z29" t="str">
            <v>YES</v>
          </cell>
          <cell r="AA29" t="str">
            <v>YES</v>
          </cell>
          <cell r="AB29" t="str">
            <v>YES</v>
          </cell>
          <cell r="AC29" t="str">
            <v>YES</v>
          </cell>
          <cell r="AD29" t="str">
            <v>NO</v>
          </cell>
          <cell r="AE29" t="str">
            <v>CBD</v>
          </cell>
          <cell r="AF29" t="str">
            <v>Urban</v>
          </cell>
          <cell r="AG29" t="str">
            <v>Short rural</v>
          </cell>
          <cell r="AH29" t="str">
            <v>Long rural</v>
          </cell>
          <cell r="AI29"/>
          <cell r="AJ29" t="str">
            <v>NO</v>
          </cell>
        </row>
        <row r="30">
          <cell r="B30" t="str">
            <v>Powercor Australia</v>
          </cell>
          <cell r="C30" t="str">
            <v>Powercor Australia</v>
          </cell>
          <cell r="D30">
            <v>89064651109</v>
          </cell>
          <cell r="E30" t="str">
            <v>Vic</v>
          </cell>
          <cell r="F30" t="str">
            <v>Electricity</v>
          </cell>
          <cell r="G30" t="str">
            <v>Distribution</v>
          </cell>
          <cell r="H30" t="str">
            <v>Revenue cap</v>
          </cell>
          <cell r="I30" t="str">
            <v>Financial</v>
          </cell>
          <cell r="J30" t="str">
            <v>June</v>
          </cell>
          <cell r="K30">
            <v>5</v>
          </cell>
          <cell r="L30">
            <v>5</v>
          </cell>
          <cell r="M30">
            <v>5</v>
          </cell>
          <cell r="N30">
            <v>2</v>
          </cell>
          <cell r="O30" t="str">
            <v>2016-20 Distribution Determination</v>
          </cell>
          <cell r="P30" t="str">
            <v>40 Market Street</v>
          </cell>
          <cell r="Q30"/>
          <cell r="R30" t="str">
            <v>MELBOURNE</v>
          </cell>
          <cell r="S30" t="str">
            <v>Vic</v>
          </cell>
          <cell r="U30" t="str">
            <v>Locked bag 14090</v>
          </cell>
          <cell r="V30"/>
          <cell r="W30" t="str">
            <v>MELBOURNE</v>
          </cell>
          <cell r="X30" t="str">
            <v>Vic</v>
          </cell>
          <cell r="Z30" t="str">
            <v>NO</v>
          </cell>
          <cell r="AA30" t="str">
            <v>YES</v>
          </cell>
          <cell r="AB30" t="str">
            <v>YES</v>
          </cell>
          <cell r="AC30" t="str">
            <v>YES</v>
          </cell>
          <cell r="AD30" t="str">
            <v>NO</v>
          </cell>
          <cell r="AE30" t="str">
            <v>CBD</v>
          </cell>
          <cell r="AF30" t="str">
            <v>Urban</v>
          </cell>
          <cell r="AG30" t="str">
            <v>Short rural</v>
          </cell>
          <cell r="AH30" t="str">
            <v>Long rural</v>
          </cell>
          <cell r="AI30"/>
          <cell r="AJ30" t="str">
            <v>YES</v>
          </cell>
        </row>
        <row r="31">
          <cell r="B31" t="str">
            <v>SA Power Networks</v>
          </cell>
          <cell r="C31" t="str">
            <v>SA Power Networks</v>
          </cell>
          <cell r="D31">
            <v>13332330749</v>
          </cell>
          <cell r="E31" t="str">
            <v>SA</v>
          </cell>
          <cell r="F31" t="str">
            <v>Electricity</v>
          </cell>
          <cell r="G31" t="str">
            <v>Distribution</v>
          </cell>
          <cell r="H31" t="str">
            <v>Revenue cap</v>
          </cell>
          <cell r="I31" t="str">
            <v>Financial</v>
          </cell>
          <cell r="J31" t="str">
            <v>June</v>
          </cell>
          <cell r="K31">
            <v>5</v>
          </cell>
          <cell r="L31">
            <v>5</v>
          </cell>
          <cell r="M31">
            <v>5</v>
          </cell>
          <cell r="N31">
            <v>5</v>
          </cell>
          <cell r="O31" t="str">
            <v>2015-20 Distribution Determination</v>
          </cell>
          <cell r="P31" t="str">
            <v>1 Anzac Highway</v>
          </cell>
          <cell r="Q31"/>
          <cell r="R31" t="str">
            <v>KESWICK</v>
          </cell>
          <cell r="S31" t="str">
            <v>SA</v>
          </cell>
          <cell r="U31" t="str">
            <v>GPO Box 77</v>
          </cell>
          <cell r="V31"/>
          <cell r="W31" t="str">
            <v>ADELAIDE</v>
          </cell>
          <cell r="X31" t="str">
            <v>SA</v>
          </cell>
          <cell r="Z31" t="str">
            <v>YES</v>
          </cell>
          <cell r="AA31" t="str">
            <v>YES</v>
          </cell>
          <cell r="AB31" t="str">
            <v>YES</v>
          </cell>
          <cell r="AC31" t="str">
            <v>YES</v>
          </cell>
          <cell r="AD31" t="str">
            <v>NO</v>
          </cell>
          <cell r="AE31" t="str">
            <v>CBD</v>
          </cell>
          <cell r="AF31" t="str">
            <v>Urban</v>
          </cell>
          <cell r="AG31" t="str">
            <v>Short rural</v>
          </cell>
          <cell r="AH31" t="str">
            <v>Long rural</v>
          </cell>
          <cell r="AI31"/>
          <cell r="AJ31" t="str">
            <v>YES</v>
          </cell>
        </row>
        <row r="32">
          <cell r="B32" t="str">
            <v>TasNetworks (D)</v>
          </cell>
          <cell r="C32" t="str">
            <v>TasNetworks (D)</v>
          </cell>
          <cell r="D32">
            <v>24167357299</v>
          </cell>
          <cell r="E32" t="str">
            <v>Tas</v>
          </cell>
          <cell r="F32" t="str">
            <v>Electricity</v>
          </cell>
          <cell r="G32" t="str">
            <v>Distribution</v>
          </cell>
          <cell r="H32" t="str">
            <v>Revenue cap</v>
          </cell>
          <cell r="I32" t="str">
            <v>Financial</v>
          </cell>
          <cell r="J32" t="str">
            <v>June</v>
          </cell>
          <cell r="K32">
            <v>5</v>
          </cell>
          <cell r="L32">
            <v>5</v>
          </cell>
          <cell r="M32">
            <v>5</v>
          </cell>
          <cell r="N32">
            <v>5</v>
          </cell>
          <cell r="O32" t="str">
            <v>distribution determination</v>
          </cell>
          <cell r="P32" t="str">
            <v>1-7 Maria Street</v>
          </cell>
          <cell r="Q32"/>
          <cell r="R32" t="str">
            <v>LENAH VALLEY</v>
          </cell>
          <cell r="S32" t="str">
            <v>Tas</v>
          </cell>
          <cell r="U32" t="str">
            <v>PO Box 606</v>
          </cell>
          <cell r="V32"/>
          <cell r="W32" t="str">
            <v>MOONAH</v>
          </cell>
          <cell r="X32" t="str">
            <v>Tas</v>
          </cell>
          <cell r="Z32" t="str">
            <v>YES</v>
          </cell>
          <cell r="AA32" t="str">
            <v>YES</v>
          </cell>
          <cell r="AB32" t="str">
            <v>YES</v>
          </cell>
          <cell r="AC32" t="str">
            <v>YES</v>
          </cell>
          <cell r="AD32" t="str">
            <v>YES</v>
          </cell>
          <cell r="AE32" t="str">
            <v>Critical Infrastructure</v>
          </cell>
          <cell r="AF32" t="str">
            <v>High density commercial</v>
          </cell>
          <cell r="AG32" t="str">
            <v>Urban</v>
          </cell>
          <cell r="AH32" t="str">
            <v>High density rural</v>
          </cell>
          <cell r="AI32" t="str">
            <v>Low density rural</v>
          </cell>
          <cell r="AJ32" t="str">
            <v>YES</v>
          </cell>
        </row>
        <row r="33">
          <cell r="B33" t="str">
            <v>United Energy</v>
          </cell>
          <cell r="C33" t="str">
            <v>United Energy</v>
          </cell>
          <cell r="D33">
            <v>70064651029</v>
          </cell>
          <cell r="E33" t="str">
            <v>Vic</v>
          </cell>
          <cell r="F33" t="str">
            <v>Electricity</v>
          </cell>
          <cell r="G33" t="str">
            <v>Distribution</v>
          </cell>
          <cell r="H33" t="str">
            <v>Revenue cap</v>
          </cell>
          <cell r="I33" t="str">
            <v>Financial</v>
          </cell>
          <cell r="J33" t="str">
            <v>June</v>
          </cell>
          <cell r="K33">
            <v>5</v>
          </cell>
          <cell r="L33">
            <v>5</v>
          </cell>
          <cell r="M33">
            <v>5</v>
          </cell>
          <cell r="N33">
            <v>2</v>
          </cell>
          <cell r="O33" t="str">
            <v>2016-20 Distribution Determination</v>
          </cell>
          <cell r="P33" t="str">
            <v>43-45 Centreway</v>
          </cell>
          <cell r="Q33"/>
          <cell r="R33" t="str">
            <v>MOUNT WAVERLEY</v>
          </cell>
          <cell r="S33" t="str">
            <v>Vic</v>
          </cell>
          <cell r="U33" t="str">
            <v>PO Box 449</v>
          </cell>
          <cell r="V33"/>
          <cell r="W33" t="str">
            <v>MOUNT WAVERLEY</v>
          </cell>
          <cell r="X33" t="str">
            <v>Vic</v>
          </cell>
          <cell r="Z33" t="str">
            <v>NO</v>
          </cell>
          <cell r="AA33" t="str">
            <v>YES</v>
          </cell>
          <cell r="AB33" t="str">
            <v>YES</v>
          </cell>
          <cell r="AC33" t="str">
            <v>NO</v>
          </cell>
          <cell r="AD33" t="str">
            <v>NO</v>
          </cell>
          <cell r="AE33" t="str">
            <v>CBD</v>
          </cell>
          <cell r="AF33" t="str">
            <v>Urban</v>
          </cell>
          <cell r="AG33" t="str">
            <v>Short rural</v>
          </cell>
          <cell r="AH33" t="str">
            <v>Long rural</v>
          </cell>
          <cell r="AI33"/>
          <cell r="AJ33" t="str">
            <v>YES</v>
          </cell>
        </row>
        <row r="40">
          <cell r="B40" t="str">
            <v>ARR</v>
          </cell>
          <cell r="D40" t="str">
            <v>ANNUAL REPORTING</v>
          </cell>
          <cell r="E40">
            <v>1</v>
          </cell>
        </row>
        <row r="41">
          <cell r="B41" t="str">
            <v>CA</v>
          </cell>
          <cell r="D41" t="str">
            <v>CATEGORY ANALYSIS</v>
          </cell>
          <cell r="E41">
            <v>1</v>
          </cell>
        </row>
        <row r="42">
          <cell r="B42" t="str">
            <v>CESS</v>
          </cell>
          <cell r="D42" t="str">
            <v>CAPITLAL EXPENDITURE SHARING SCHEMING</v>
          </cell>
          <cell r="E42">
            <v>5</v>
          </cell>
        </row>
        <row r="43">
          <cell r="B43" t="str">
            <v>CPI</v>
          </cell>
          <cell r="D43" t="str">
            <v>CPI</v>
          </cell>
          <cell r="E43">
            <v>5</v>
          </cell>
        </row>
        <row r="44">
          <cell r="B44" t="str">
            <v>EB</v>
          </cell>
          <cell r="D44" t="str">
            <v>ECONOMIC BENCHMARKING</v>
          </cell>
          <cell r="E44">
            <v>1</v>
          </cell>
        </row>
        <row r="45">
          <cell r="B45" t="str">
            <v>Pricing</v>
          </cell>
          <cell r="D45" t="str">
            <v>PRICING PROPOSAL</v>
          </cell>
          <cell r="E45">
            <v>5</v>
          </cell>
        </row>
        <row r="46">
          <cell r="B46" t="str">
            <v>PTRM</v>
          </cell>
          <cell r="D46" t="str">
            <v>POST TAX REVENUE MODEL</v>
          </cell>
          <cell r="E46">
            <v>5</v>
          </cell>
        </row>
        <row r="47">
          <cell r="B47" t="str">
            <v>Reset</v>
          </cell>
          <cell r="D47" t="str">
            <v>REGULATORY REPORTING STATEMENT</v>
          </cell>
          <cell r="E47">
            <v>5</v>
          </cell>
        </row>
        <row r="48">
          <cell r="B48" t="str">
            <v>RFM</v>
          </cell>
          <cell r="D48" t="str">
            <v>ROLL FORWARD MODEL</v>
          </cell>
          <cell r="E48">
            <v>5</v>
          </cell>
        </row>
        <row r="49">
          <cell r="B49" t="str">
            <v>WACC</v>
          </cell>
          <cell r="D49" t="str">
            <v>WEIGHTED AVERAGE COST OF CAPITAL</v>
          </cell>
          <cell r="E49">
            <v>1</v>
          </cell>
        </row>
        <row r="54">
          <cell r="E54" t="str">
            <v>2011-12</v>
          </cell>
          <cell r="G54" t="str">
            <v>2016-17</v>
          </cell>
        </row>
        <row r="55">
          <cell r="E55" t="str">
            <v>2012-13</v>
          </cell>
          <cell r="G55" t="str">
            <v>2017-18</v>
          </cell>
          <cell r="I55" t="str">
            <v>2022-23</v>
          </cell>
        </row>
        <row r="56">
          <cell r="E56" t="str">
            <v>2013-14</v>
          </cell>
          <cell r="G56" t="str">
            <v>2018-19</v>
          </cell>
          <cell r="I56" t="str">
            <v>2023-24</v>
          </cell>
        </row>
        <row r="57">
          <cell r="E57" t="str">
            <v>2014-15</v>
          </cell>
          <cell r="G57" t="str">
            <v>2019-20</v>
          </cell>
          <cell r="I57" t="str">
            <v>2024-25</v>
          </cell>
        </row>
        <row r="58">
          <cell r="E58" t="str">
            <v>2015-16</v>
          </cell>
          <cell r="G58" t="str">
            <v>2020-21</v>
          </cell>
          <cell r="I58" t="str">
            <v>2025-26</v>
          </cell>
        </row>
        <row r="59">
          <cell r="E59" t="str">
            <v>2016-17</v>
          </cell>
          <cell r="G59" t="str">
            <v>2021-22</v>
          </cell>
          <cell r="I59" t="str">
            <v>2026-27</v>
          </cell>
        </row>
        <row r="60">
          <cell r="E60" t="str">
            <v>2017-18</v>
          </cell>
          <cell r="G60" t="str">
            <v>2022-23</v>
          </cell>
          <cell r="I60" t="str">
            <v>2027-28</v>
          </cell>
        </row>
        <row r="61">
          <cell r="E61" t="str">
            <v>2018-19</v>
          </cell>
          <cell r="G61" t="str">
            <v>2023-24</v>
          </cell>
          <cell r="I61" t="str">
            <v>2028-29</v>
          </cell>
        </row>
        <row r="62">
          <cell r="E62" t="str">
            <v>2019-20</v>
          </cell>
          <cell r="G62" t="str">
            <v>2024-25</v>
          </cell>
          <cell r="I62" t="str">
            <v>2029-30</v>
          </cell>
        </row>
        <row r="63">
          <cell r="E63" t="str">
            <v>2020-21</v>
          </cell>
          <cell r="G63" t="str">
            <v>2025-26</v>
          </cell>
          <cell r="I63" t="str">
            <v>2030-31</v>
          </cell>
        </row>
        <row r="64">
          <cell r="E64" t="str">
            <v>2021-22</v>
          </cell>
          <cell r="G64" t="str">
            <v>2026-27</v>
          </cell>
          <cell r="I64" t="str">
            <v>2031-32</v>
          </cell>
        </row>
        <row r="65">
          <cell r="E65" t="str">
            <v>2022-23</v>
          </cell>
          <cell r="G65" t="str">
            <v>2027-28</v>
          </cell>
          <cell r="I65" t="str">
            <v>2032-33</v>
          </cell>
        </row>
        <row r="66">
          <cell r="E66" t="str">
            <v>2023-24</v>
          </cell>
          <cell r="G66" t="str">
            <v>2028-29</v>
          </cell>
          <cell r="I66" t="str">
            <v>2033-34</v>
          </cell>
        </row>
        <row r="67">
          <cell r="E67" t="str">
            <v>2024-25</v>
          </cell>
          <cell r="G67" t="str">
            <v>2029-30</v>
          </cell>
          <cell r="I67" t="str">
            <v>2034-35</v>
          </cell>
        </row>
        <row r="68">
          <cell r="E68" t="str">
            <v>2025-26</v>
          </cell>
          <cell r="G68" t="str">
            <v>2030-31</v>
          </cell>
          <cell r="I68" t="str">
            <v>2035-36</v>
          </cell>
        </row>
        <row r="73">
          <cell r="E73" t="str">
            <v>2019-20</v>
          </cell>
        </row>
      </sheetData>
      <sheetData sheetId="2">
        <row r="11">
          <cell r="C11" t="str">
            <v>PTRM</v>
          </cell>
        </row>
        <row r="21">
          <cell r="C21" t="str">
            <v>Distribution</v>
          </cell>
        </row>
        <row r="23">
          <cell r="C23" t="str">
            <v>Financial</v>
          </cell>
        </row>
        <row r="29">
          <cell r="C29" t="str">
            <v>CRY not present</v>
          </cell>
        </row>
        <row r="30">
          <cell r="C30" t="str">
            <v>June</v>
          </cell>
        </row>
        <row r="36">
          <cell r="C36" t="str">
            <v>2021-22</v>
          </cell>
        </row>
        <row r="37">
          <cell r="C37" t="str">
            <v>2019-20</v>
          </cell>
        </row>
        <row r="38">
          <cell r="C38">
            <v>33</v>
          </cell>
        </row>
        <row r="39">
          <cell r="C39">
            <v>35</v>
          </cell>
        </row>
        <row r="40">
          <cell r="C40">
            <v>30</v>
          </cell>
        </row>
        <row r="41">
          <cell r="C41">
            <v>25</v>
          </cell>
        </row>
        <row r="42">
          <cell r="C42">
            <v>39</v>
          </cell>
        </row>
        <row r="46">
          <cell r="C46" t="str">
            <v>2025-26</v>
          </cell>
        </row>
        <row r="47">
          <cell r="C47" t="str">
            <v>2020-21</v>
          </cell>
        </row>
        <row r="48">
          <cell r="C48" t="str">
            <v>2015-16</v>
          </cell>
        </row>
        <row r="49">
          <cell r="C49" t="str">
            <v>2025-26</v>
          </cell>
        </row>
        <row r="51">
          <cell r="C51" t="str">
            <v>2021</v>
          </cell>
        </row>
        <row r="52">
          <cell r="C52" t="str">
            <v>2016</v>
          </cell>
        </row>
        <row r="53">
          <cell r="C53">
            <v>0</v>
          </cell>
        </row>
        <row r="54">
          <cell r="C54" t="str">
            <v>2026</v>
          </cell>
        </row>
        <row r="55">
          <cell r="C55">
            <v>0</v>
          </cell>
        </row>
        <row r="56">
          <cell r="C56">
            <v>5</v>
          </cell>
        </row>
        <row r="57">
          <cell r="C57" t="str">
            <v>2026</v>
          </cell>
        </row>
        <row r="59">
          <cell r="C59">
            <v>0</v>
          </cell>
        </row>
        <row r="60">
          <cell r="C60" t="str">
            <v>2019-20 - 2025-26</v>
          </cell>
        </row>
        <row r="62">
          <cell r="C62" t="str">
            <v>No</v>
          </cell>
        </row>
        <row r="63">
          <cell r="C63">
            <v>0</v>
          </cell>
        </row>
        <row r="64">
          <cell r="C64" t="str">
            <v>not a Multiple year submission</v>
          </cell>
        </row>
        <row r="68">
          <cell r="C68">
            <v>5</v>
          </cell>
        </row>
        <row r="69">
          <cell r="C69">
            <v>5</v>
          </cell>
        </row>
        <row r="70">
          <cell r="C70">
            <v>5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 t="str">
            <v>no</v>
          </cell>
        </row>
        <row r="90">
          <cell r="C90" t="str">
            <v>no</v>
          </cell>
        </row>
        <row r="92">
          <cell r="C92" t="str">
            <v>not a CA</v>
          </cell>
        </row>
        <row r="98">
          <cell r="C98" t="str">
            <v>dms_LeapYear not present</v>
          </cell>
        </row>
        <row r="99">
          <cell r="C99">
            <v>1826</v>
          </cell>
        </row>
        <row r="100">
          <cell r="C100">
            <v>365</v>
          </cell>
        </row>
        <row r="106">
          <cell r="C106" t="str">
            <v>1-Jul-2014</v>
          </cell>
        </row>
        <row r="111">
          <cell r="C111">
            <v>12</v>
          </cell>
        </row>
        <row r="112">
          <cell r="C112" t="str">
            <v>0</v>
          </cell>
        </row>
        <row r="125">
          <cell r="C125" t="str">
            <v>NO</v>
          </cell>
        </row>
      </sheetData>
      <sheetData sheetId="3">
        <row r="16">
          <cell r="AL16" t="str">
            <v>Ergon Energy</v>
          </cell>
        </row>
        <row r="17">
          <cell r="AL17">
            <v>50087646062</v>
          </cell>
        </row>
        <row r="42">
          <cell r="AL42" t="str">
            <v>2021-22</v>
          </cell>
        </row>
        <row r="64">
          <cell r="AL64" t="str">
            <v>Regulatory proposal</v>
          </cell>
        </row>
        <row r="70">
          <cell r="AL70" t="str">
            <v>.</v>
          </cell>
        </row>
        <row r="74">
          <cell r="AL74" t="str">
            <v>dd/mm/yy</v>
          </cell>
        </row>
      </sheetData>
      <sheetData sheetId="4"/>
      <sheetData sheetId="5">
        <row r="14">
          <cell r="C14" t="str">
            <v>Ergon Energy</v>
          </cell>
        </row>
        <row r="33">
          <cell r="C33" t="str">
            <v>Regulatory proposal</v>
          </cell>
        </row>
      </sheetData>
      <sheetData sheetId="6">
        <row r="7">
          <cell r="G7" t="str">
            <v>Public Lighting - CONV (Low)</v>
          </cell>
          <cell r="J7"/>
          <cell r="L7"/>
          <cell r="M7"/>
          <cell r="N7"/>
          <cell r="O7"/>
          <cell r="P7"/>
          <cell r="R7">
            <v>5</v>
          </cell>
        </row>
        <row r="8">
          <cell r="G8" t="str">
            <v>Public Lighting - LED (Low)</v>
          </cell>
          <cell r="J8"/>
          <cell r="L8"/>
          <cell r="M8"/>
          <cell r="N8"/>
          <cell r="O8"/>
          <cell r="P8"/>
        </row>
        <row r="9">
          <cell r="G9"/>
          <cell r="J9"/>
          <cell r="L9"/>
          <cell r="M9"/>
          <cell r="N9"/>
          <cell r="O9"/>
          <cell r="P9"/>
        </row>
        <row r="10">
          <cell r="G10" t="str">
            <v>Public Lighting - CONV (High)</v>
          </cell>
          <cell r="J10">
            <v>98.678087558987031</v>
          </cell>
          <cell r="L10">
            <v>10.314810449241099</v>
          </cell>
          <cell r="M10">
            <v>20</v>
          </cell>
          <cell r="N10">
            <v>90.045550612366284</v>
          </cell>
          <cell r="O10">
            <v>7.9169591591973907</v>
          </cell>
          <cell r="P10">
            <v>15</v>
          </cell>
        </row>
        <row r="11">
          <cell r="G11" t="str">
            <v>Public Lighting - LED (High)</v>
          </cell>
          <cell r="J11">
            <v>26.395804010625806</v>
          </cell>
          <cell r="L11">
            <v>13.381876704758975</v>
          </cell>
          <cell r="M11">
            <v>20</v>
          </cell>
          <cell r="N11">
            <v>30.464003717241336</v>
          </cell>
          <cell r="O11">
            <v>13.361582531579897</v>
          </cell>
          <cell r="P11">
            <v>15</v>
          </cell>
        </row>
        <row r="12">
          <cell r="G12"/>
          <cell r="J12"/>
          <cell r="L12"/>
          <cell r="M12"/>
          <cell r="N12"/>
          <cell r="O12"/>
          <cell r="P12"/>
        </row>
        <row r="13">
          <cell r="G13"/>
          <cell r="J13"/>
          <cell r="L13"/>
          <cell r="M13"/>
          <cell r="N13"/>
          <cell r="O13"/>
          <cell r="P13"/>
        </row>
        <row r="14">
          <cell r="G14"/>
          <cell r="J14"/>
          <cell r="L14"/>
          <cell r="M14"/>
          <cell r="N14"/>
          <cell r="O14"/>
          <cell r="P14"/>
        </row>
        <row r="15">
          <cell r="G15"/>
          <cell r="J15"/>
          <cell r="L15"/>
          <cell r="M15"/>
          <cell r="N15"/>
          <cell r="O15"/>
          <cell r="P15"/>
        </row>
        <row r="16">
          <cell r="G16"/>
          <cell r="J16"/>
          <cell r="L16"/>
          <cell r="M16"/>
          <cell r="N16"/>
          <cell r="O16"/>
          <cell r="P16"/>
        </row>
        <row r="17">
          <cell r="G17"/>
          <cell r="J17"/>
          <cell r="L17"/>
          <cell r="M17"/>
          <cell r="N17"/>
          <cell r="O17"/>
          <cell r="P17"/>
        </row>
        <row r="18">
          <cell r="G18"/>
          <cell r="J18"/>
          <cell r="L18"/>
          <cell r="M18"/>
          <cell r="N18"/>
          <cell r="O18"/>
          <cell r="P18"/>
        </row>
        <row r="19">
          <cell r="G19"/>
          <cell r="J19"/>
          <cell r="L19"/>
          <cell r="M19"/>
          <cell r="N19"/>
          <cell r="O19"/>
          <cell r="P19"/>
        </row>
        <row r="20">
          <cell r="G20"/>
          <cell r="J20"/>
          <cell r="L20"/>
          <cell r="M20"/>
          <cell r="N20"/>
          <cell r="O20"/>
          <cell r="P20"/>
        </row>
        <row r="21">
          <cell r="G21"/>
          <cell r="J21"/>
          <cell r="L21"/>
          <cell r="M21"/>
          <cell r="N21"/>
          <cell r="O21"/>
          <cell r="P21"/>
        </row>
        <row r="22">
          <cell r="G22"/>
          <cell r="J22"/>
          <cell r="L22"/>
          <cell r="M22"/>
          <cell r="N22"/>
          <cell r="O22"/>
          <cell r="P22"/>
        </row>
        <row r="23">
          <cell r="G23"/>
          <cell r="J23"/>
          <cell r="L23"/>
          <cell r="M23"/>
          <cell r="N23"/>
          <cell r="O23"/>
          <cell r="P23"/>
        </row>
        <row r="24">
          <cell r="G24"/>
          <cell r="J24"/>
          <cell r="L24"/>
          <cell r="M24"/>
          <cell r="N24"/>
          <cell r="O24"/>
          <cell r="P24"/>
        </row>
        <row r="25">
          <cell r="G25"/>
          <cell r="J25"/>
          <cell r="L25"/>
          <cell r="M25"/>
          <cell r="N25"/>
          <cell r="O25"/>
          <cell r="P25"/>
        </row>
        <row r="26">
          <cell r="G26"/>
          <cell r="J26"/>
          <cell r="L26"/>
          <cell r="M26"/>
          <cell r="N26"/>
          <cell r="O26"/>
          <cell r="P26"/>
        </row>
        <row r="27">
          <cell r="G27"/>
          <cell r="J27"/>
          <cell r="L27"/>
          <cell r="M27"/>
          <cell r="N27"/>
          <cell r="O27"/>
          <cell r="P27"/>
        </row>
        <row r="28">
          <cell r="G28"/>
          <cell r="J28"/>
          <cell r="L28"/>
          <cell r="M28"/>
          <cell r="N28"/>
          <cell r="O28"/>
          <cell r="P28"/>
        </row>
        <row r="29">
          <cell r="G29"/>
          <cell r="J29"/>
          <cell r="L29"/>
          <cell r="M29"/>
          <cell r="N29"/>
          <cell r="O29"/>
          <cell r="P29"/>
        </row>
        <row r="30">
          <cell r="G30"/>
          <cell r="J30"/>
          <cell r="L30"/>
          <cell r="M30"/>
          <cell r="N30"/>
          <cell r="O30"/>
          <cell r="P30"/>
        </row>
        <row r="31">
          <cell r="G31"/>
          <cell r="J31"/>
          <cell r="L31"/>
          <cell r="M31"/>
          <cell r="N31"/>
          <cell r="O31"/>
          <cell r="P31"/>
        </row>
        <row r="32">
          <cell r="G32"/>
          <cell r="J32"/>
          <cell r="L32"/>
          <cell r="M32"/>
          <cell r="N32"/>
          <cell r="O32"/>
          <cell r="P32"/>
        </row>
        <row r="33">
          <cell r="G33"/>
          <cell r="J33"/>
          <cell r="L33"/>
          <cell r="M33"/>
          <cell r="N33"/>
          <cell r="O33"/>
          <cell r="P33"/>
        </row>
        <row r="34">
          <cell r="G34"/>
          <cell r="J34"/>
          <cell r="L34"/>
          <cell r="M34"/>
          <cell r="N34"/>
          <cell r="O34"/>
          <cell r="P34"/>
        </row>
        <row r="35">
          <cell r="G35"/>
          <cell r="J35"/>
          <cell r="L35"/>
          <cell r="M35"/>
          <cell r="N35"/>
          <cell r="O35"/>
          <cell r="P35"/>
        </row>
        <row r="36">
          <cell r="G36"/>
          <cell r="J36"/>
          <cell r="L36"/>
          <cell r="M36"/>
          <cell r="N36"/>
          <cell r="O36"/>
          <cell r="P36"/>
        </row>
        <row r="37">
          <cell r="G37"/>
          <cell r="J37"/>
          <cell r="L37"/>
          <cell r="M37"/>
          <cell r="N37"/>
          <cell r="O37"/>
          <cell r="P37"/>
        </row>
        <row r="38">
          <cell r="G38"/>
          <cell r="J38"/>
          <cell r="L38"/>
          <cell r="M38"/>
          <cell r="N38"/>
          <cell r="O38"/>
          <cell r="P38"/>
        </row>
        <row r="39">
          <cell r="G39"/>
          <cell r="J39"/>
          <cell r="L39"/>
          <cell r="M39"/>
          <cell r="N39"/>
          <cell r="O39"/>
          <cell r="P39"/>
        </row>
        <row r="40">
          <cell r="G40"/>
          <cell r="J40"/>
          <cell r="L40"/>
          <cell r="M40"/>
          <cell r="N40"/>
          <cell r="O40"/>
          <cell r="P40"/>
        </row>
        <row r="41">
          <cell r="G41"/>
          <cell r="J41"/>
          <cell r="L41"/>
          <cell r="M41"/>
          <cell r="N41"/>
          <cell r="O41"/>
          <cell r="P41"/>
        </row>
        <row r="42">
          <cell r="G42"/>
          <cell r="J42"/>
          <cell r="L42"/>
          <cell r="M42"/>
          <cell r="N42"/>
          <cell r="O42"/>
          <cell r="P42"/>
        </row>
        <row r="43">
          <cell r="G43"/>
          <cell r="J43"/>
          <cell r="L43"/>
          <cell r="M43"/>
          <cell r="N43"/>
          <cell r="O43"/>
          <cell r="P43"/>
        </row>
        <row r="44">
          <cell r="G44"/>
          <cell r="J44"/>
          <cell r="L44"/>
          <cell r="M44"/>
          <cell r="N44"/>
          <cell r="O44"/>
          <cell r="P44"/>
        </row>
        <row r="45">
          <cell r="G45"/>
          <cell r="J45"/>
          <cell r="L45"/>
          <cell r="M45"/>
          <cell r="N45"/>
          <cell r="O45"/>
          <cell r="P45"/>
        </row>
        <row r="46">
          <cell r="G46"/>
          <cell r="J46"/>
          <cell r="L46"/>
          <cell r="M46"/>
          <cell r="N46"/>
          <cell r="O46"/>
          <cell r="P46"/>
        </row>
        <row r="47">
          <cell r="G47"/>
          <cell r="J47"/>
          <cell r="L47"/>
          <cell r="M47"/>
          <cell r="N47"/>
          <cell r="O47"/>
          <cell r="P47"/>
        </row>
        <row r="48">
          <cell r="G48"/>
          <cell r="J48"/>
          <cell r="L48"/>
          <cell r="M48"/>
          <cell r="N48"/>
          <cell r="O48"/>
          <cell r="P48"/>
        </row>
        <row r="49">
          <cell r="G49"/>
          <cell r="J49"/>
          <cell r="L49"/>
          <cell r="M49"/>
          <cell r="N49"/>
          <cell r="O49"/>
          <cell r="P49"/>
        </row>
        <row r="50">
          <cell r="G50"/>
          <cell r="J50"/>
          <cell r="L50"/>
          <cell r="M50"/>
          <cell r="N50"/>
          <cell r="O50"/>
          <cell r="P50"/>
        </row>
        <row r="51">
          <cell r="G51"/>
          <cell r="J51"/>
          <cell r="L51"/>
          <cell r="M51"/>
          <cell r="N51"/>
          <cell r="O51"/>
          <cell r="P51"/>
        </row>
        <row r="52">
          <cell r="G52"/>
          <cell r="J52"/>
          <cell r="L52"/>
          <cell r="M52"/>
          <cell r="N52"/>
          <cell r="O52"/>
          <cell r="P52"/>
        </row>
        <row r="53">
          <cell r="G53"/>
          <cell r="J53"/>
          <cell r="L53"/>
          <cell r="M53"/>
          <cell r="N53"/>
          <cell r="O53"/>
          <cell r="P53"/>
        </row>
        <row r="54">
          <cell r="G54"/>
          <cell r="J54"/>
          <cell r="L54"/>
          <cell r="M54"/>
          <cell r="N54"/>
          <cell r="O54"/>
          <cell r="P54"/>
        </row>
        <row r="55">
          <cell r="G55"/>
          <cell r="J55"/>
          <cell r="L55"/>
          <cell r="M55"/>
          <cell r="N55"/>
          <cell r="O55"/>
          <cell r="P55"/>
        </row>
        <row r="56">
          <cell r="G56" t="str">
            <v>Equity raising costs</v>
          </cell>
          <cell r="J56"/>
          <cell r="L56"/>
          <cell r="M56"/>
          <cell r="N56"/>
          <cell r="O56"/>
          <cell r="P56"/>
        </row>
        <row r="57">
          <cell r="J57">
            <v>125.07389156961284</v>
          </cell>
        </row>
        <row r="110">
          <cell r="G110">
            <v>0</v>
          </cell>
        </row>
        <row r="377">
          <cell r="G377">
            <v>2.7498479316033997E-2</v>
          </cell>
        </row>
        <row r="384">
          <cell r="G384">
            <v>0.58499999999999996</v>
          </cell>
        </row>
        <row r="385">
          <cell r="G385">
            <v>0.6</v>
          </cell>
        </row>
        <row r="395">
          <cell r="G395">
            <v>0.83</v>
          </cell>
        </row>
        <row r="396">
          <cell r="G396">
            <v>0.03</v>
          </cell>
        </row>
        <row r="397">
          <cell r="G397">
            <v>0.01</v>
          </cell>
        </row>
        <row r="398">
          <cell r="G398">
            <v>0.3</v>
          </cell>
        </row>
        <row r="399">
          <cell r="G399">
            <v>5.6890167454754588E-4</v>
          </cell>
        </row>
      </sheetData>
      <sheetData sheetId="7">
        <row r="18">
          <cell r="G18">
            <v>5.7540005878369146E-2</v>
          </cell>
          <cell r="H18">
            <v>5.8017342057685301E-2</v>
          </cell>
          <cell r="I18">
            <v>5.8745467609823812E-2</v>
          </cell>
          <cell r="J18">
            <v>5.9832552994105968E-2</v>
          </cell>
          <cell r="K18">
            <v>6.0942939047335054E-2</v>
          </cell>
          <cell r="L18">
            <v>6.0942939047335054E-2</v>
          </cell>
          <cell r="M18">
            <v>6.0942939047335054E-2</v>
          </cell>
          <cell r="N18">
            <v>6.0942939047335054E-2</v>
          </cell>
          <cell r="O18">
            <v>6.0942939047335054E-2</v>
          </cell>
          <cell r="P18">
            <v>6.0942939047335054E-2</v>
          </cell>
        </row>
        <row r="19">
          <cell r="G19">
            <v>2.9237538708896831E-2</v>
          </cell>
          <cell r="H19">
            <v>2.9702100154899158E-2</v>
          </cell>
          <cell r="I19">
            <v>3.0410739210621342E-2</v>
          </cell>
          <cell r="J19">
            <v>3.1468731418070342E-2</v>
          </cell>
          <cell r="K19">
            <v>3.2549400709151174E-2</v>
          </cell>
          <cell r="L19">
            <v>3.2549400709151174E-2</v>
          </cell>
          <cell r="M19">
            <v>3.2549400709151174E-2</v>
          </cell>
          <cell r="N19">
            <v>3.2549400709151174E-2</v>
          </cell>
          <cell r="O19">
            <v>3.2549400709151174E-2</v>
          </cell>
          <cell r="P19">
            <v>3.2549400709151174E-2</v>
          </cell>
        </row>
      </sheetData>
      <sheetData sheetId="8"/>
      <sheetData sheetId="9"/>
      <sheetData sheetId="10"/>
      <sheetData sheetId="11">
        <row r="47">
          <cell r="G47">
            <v>-1.4867946165324358E-2</v>
          </cell>
          <cell r="H47">
            <v>5.3213829243860582E-2</v>
          </cell>
          <cell r="I47">
            <v>5.3213829243860582E-2</v>
          </cell>
          <cell r="J47">
            <v>5.3213829243860582E-2</v>
          </cell>
          <cell r="K47">
            <v>5.3213829243860582E-2</v>
          </cell>
          <cell r="L47">
            <v>5.3213829243860582E-2</v>
          </cell>
          <cell r="M47">
            <v>5.3213829243860582E-2</v>
          </cell>
          <cell r="N47">
            <v>5.3213829243860582E-2</v>
          </cell>
          <cell r="O47">
            <v>5.3213829243860582E-2</v>
          </cell>
          <cell r="P47">
            <v>5.3213829243860582E-2</v>
          </cell>
        </row>
        <row r="63">
          <cell r="G63">
            <v>0.51645946375467788</v>
          </cell>
          <cell r="H63">
            <v>-3.4005260959653096E-2</v>
          </cell>
          <cell r="I63">
            <v>-3.4005260959653096E-2</v>
          </cell>
          <cell r="J63">
            <v>-3.4005260959653096E-2</v>
          </cell>
          <cell r="K63">
            <v>-3.4005260959653096E-2</v>
          </cell>
          <cell r="L63">
            <v>-3.4005260959653096E-2</v>
          </cell>
          <cell r="M63">
            <v>-3.4005260959653096E-2</v>
          </cell>
          <cell r="N63">
            <v>-3.4005260959653096E-2</v>
          </cell>
          <cell r="O63">
            <v>-3.4005260959653096E-2</v>
          </cell>
          <cell r="P63">
            <v>-3.4005260959653096E-2</v>
          </cell>
        </row>
        <row r="83">
          <cell r="G83">
            <v>-3.0410795392299333E-2</v>
          </cell>
          <cell r="H83">
            <v>3.8625093472794338E-2</v>
          </cell>
          <cell r="I83">
            <v>3.8538153253995511E-2</v>
          </cell>
          <cell r="J83">
            <v>3.8452869688403224E-2</v>
          </cell>
          <cell r="K83">
            <v>3.8369270081727191E-2</v>
          </cell>
          <cell r="L83">
            <v>-3.8545140022410761E-3</v>
          </cell>
          <cell r="M83">
            <v>-3.8545140022410761E-3</v>
          </cell>
          <cell r="N83">
            <v>-3.8545140022410761E-3</v>
          </cell>
          <cell r="O83">
            <v>-3.8545140022410761E-3</v>
          </cell>
          <cell r="P83">
            <v>-3.8545140022410761E-3</v>
          </cell>
        </row>
      </sheetData>
      <sheetData sheetId="12"/>
      <sheetData sheetId="13">
        <row r="54">
          <cell r="Q54">
            <v>0</v>
          </cell>
        </row>
      </sheetData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Pricing Input"/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Rates"/>
      <sheetName val="2010-15"/>
      <sheetName val="List of Services"/>
      <sheetName val="Service Costings"/>
      <sheetName val="PIVOT OF Services"/>
      <sheetName val="Forecast $ summary"/>
      <sheetName val="Forecast $ summary (2)"/>
      <sheetName val="1046"/>
      <sheetName val="Notes"/>
      <sheetName val="Forecast $"/>
      <sheetName val="MSR246"/>
      <sheetName val="DATA (ACS Team) 001"/>
      <sheetName val="Public Streetlighting Services"/>
      <sheetName val="Std Estimates"/>
      <sheetName val="PIVOT"/>
      <sheetName val="DATA (ACS Team) 002"/>
      <sheetName val="Base Contractor Rates"/>
      <sheetName val="Contractor Rates (Calc)"/>
      <sheetName val="Contract - Formway"/>
      <sheetName val="Spotless Services APL @ Aug13 "/>
      <sheetName val="CD Patrols"/>
      <sheetName val="UAM"/>
      <sheetName val="Traffic Control Fees"/>
      <sheetName val="Contract - C10244A Evolution"/>
      <sheetName val="Contract - C10244B Altus"/>
      <sheetName val="Contract - C10244C K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alculator"/>
      <sheetName val="Rates"/>
      <sheetName val="Quoted Services Calculator - 20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PP Summary"/>
      <sheetName val="Revenue Summary"/>
      <sheetName val="P&amp;L MD"/>
      <sheetName val="P&amp;L DES"/>
      <sheetName val="P&amp;L Legacy"/>
      <sheetName val="P&amp;L NPP excl MD &amp; DES"/>
      <sheetName val="P&amp;L NPP incl MD &amp; DES"/>
      <sheetName val="P&amp;L ED"/>
      <sheetName val="MTH P&amp;L"/>
      <sheetName val="YTD P&amp;L"/>
      <sheetName val="NY P&amp;L"/>
      <sheetName val="FY P&amp;L"/>
      <sheetName val="ACS"/>
      <sheetName val="NON REG YTD - Summary"/>
      <sheetName val="NON REG YTD - Summary 2"/>
      <sheetName val="NON REG YTD - Detailed"/>
      <sheetName val="DATA"/>
      <sheetName val="Lookups"/>
      <sheetName val="Quadran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Input &gt;"/>
      <sheetName val="Cost Estimates"/>
      <sheetName val="Assumption"/>
      <sheetName val="Analysis &gt;"/>
      <sheetName val="Asset_Plan"/>
      <sheetName val="Output &gt;"/>
      <sheetName val="OUTPUT"/>
      <sheetName val="Charts"/>
      <sheetName val="Escala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ss"/>
      <sheetName val="Inputs &amp; Assumptions"/>
      <sheetName val="EnergySavings ALL"/>
      <sheetName val="EnergySavings Customer"/>
      <sheetName val="Summary Customer"/>
      <sheetName val="PricingModel"/>
      <sheetName val="EnergyUsage"/>
      <sheetName val="Scenario High"/>
      <sheetName val="Scenario Low"/>
      <sheetName val="Inputs="/>
      <sheetName val="Data1"/>
      <sheetName val="Data2"/>
      <sheetName val="ERG Vol Scenarios"/>
      <sheetName val="Replacement Mapping"/>
      <sheetName val="Hours"/>
      <sheetName val="Tbls"/>
      <sheetName val="zMapping Wattage"/>
      <sheetName val="Scenario1 100% LEDs"/>
      <sheetName val="Scenario2 60% LE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Philippe Laspeyres" id="{31920683-DEFB-4899-9892-E21CEAF14784}" userId="S::philippe.laspeyres@energyq.com.au::24628664-6434-4231-96d3-0fd23da374ea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38" dT="2023-11-14T03:49:02.18" personId="{31920683-DEFB-4899-9892-E21CEAF14784}" id="{81C282DF-2714-4C46-B617-DE44F1A713B9}">
    <text>includes cost of the pilot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A57B0-0ABE-41F6-A86D-C4210BDAE637}">
  <dimension ref="A2:E3"/>
  <sheetViews>
    <sheetView showGridLines="0" tabSelected="1" showWhiteSpace="0" zoomScale="120" zoomScaleNormal="120" workbookViewId="0">
      <selection activeCell="O16" sqref="O16"/>
    </sheetView>
  </sheetViews>
  <sheetFormatPr defaultColWidth="8.90625" defaultRowHeight="14" x14ac:dyDescent="0.3"/>
  <cols>
    <col min="1" max="16384" width="8.90625" style="9"/>
  </cols>
  <sheetData>
    <row r="2" spans="1:5" ht="20" x14ac:dyDescent="0.4">
      <c r="A2" s="15" t="s">
        <v>91</v>
      </c>
      <c r="B2" s="16"/>
      <c r="C2" s="16"/>
      <c r="D2" s="16"/>
      <c r="E2" s="16"/>
    </row>
    <row r="3" spans="1:5" x14ac:dyDescent="0.3">
      <c r="A3" s="17" t="s">
        <v>0</v>
      </c>
      <c r="B3" s="16"/>
      <c r="C3" s="16"/>
      <c r="D3" s="16"/>
      <c r="E3" s="16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5FA4A-2446-4E31-8E94-D957209C8D74}">
  <dimension ref="A2:J50"/>
  <sheetViews>
    <sheetView workbookViewId="0">
      <selection activeCell="J19" sqref="J19"/>
    </sheetView>
  </sheetViews>
  <sheetFormatPr defaultRowHeight="14.5" x14ac:dyDescent="0.35"/>
  <cols>
    <col min="2" max="2" width="29" customWidth="1"/>
    <col min="3" max="3" width="11.36328125" bestFit="1" customWidth="1"/>
    <col min="4" max="4" width="11.90625" customWidth="1"/>
    <col min="5" max="5" width="11.54296875" customWidth="1"/>
    <col min="6" max="6" width="11.6328125" customWidth="1"/>
    <col min="7" max="7" width="11.36328125" customWidth="1"/>
    <col min="9" max="9" width="7.90625" customWidth="1"/>
    <col min="10" max="10" width="8.36328125" customWidth="1"/>
  </cols>
  <sheetData>
    <row r="2" spans="1:10" s="3" customFormat="1" ht="20" x14ac:dyDescent="0.4">
      <c r="A2" s="1"/>
      <c r="B2" s="2" t="s">
        <v>1</v>
      </c>
    </row>
    <row r="4" spans="1:10" x14ac:dyDescent="0.35">
      <c r="B4" s="4" t="s">
        <v>2</v>
      </c>
      <c r="C4" s="5"/>
      <c r="D4" s="6"/>
      <c r="E4" s="6"/>
      <c r="F4" s="6"/>
      <c r="G4" s="6"/>
    </row>
    <row r="5" spans="1:10" x14ac:dyDescent="0.35">
      <c r="B5" s="7" t="s">
        <v>3</v>
      </c>
      <c r="C5" s="8" t="s">
        <v>4</v>
      </c>
      <c r="D5" s="8" t="s">
        <v>5</v>
      </c>
      <c r="E5" s="9"/>
      <c r="F5" s="9"/>
      <c r="G5" s="9"/>
    </row>
    <row r="7" spans="1:10" x14ac:dyDescent="0.35">
      <c r="B7" s="26" t="s">
        <v>6</v>
      </c>
    </row>
    <row r="8" spans="1:10" x14ac:dyDescent="0.35">
      <c r="B8" s="27" t="s">
        <v>7</v>
      </c>
      <c r="C8" s="11" t="s">
        <v>8</v>
      </c>
      <c r="D8" s="11" t="s">
        <v>9</v>
      </c>
      <c r="E8" s="11" t="s">
        <v>10</v>
      </c>
      <c r="F8" s="11" t="s">
        <v>11</v>
      </c>
      <c r="G8" s="11" t="s">
        <v>12</v>
      </c>
      <c r="H8" s="11" t="s">
        <v>13</v>
      </c>
      <c r="I8" s="11" t="s">
        <v>14</v>
      </c>
      <c r="J8" s="11" t="s">
        <v>15</v>
      </c>
    </row>
    <row r="9" spans="1:10" x14ac:dyDescent="0.35">
      <c r="B9" t="s">
        <v>16</v>
      </c>
      <c r="C9" s="28">
        <v>6.25E-2</v>
      </c>
      <c r="D9" s="28">
        <v>3.5000000000000003E-2</v>
      </c>
      <c r="E9" s="28">
        <v>0.03</v>
      </c>
      <c r="F9" s="28">
        <v>2.75E-2</v>
      </c>
      <c r="G9" s="28">
        <v>2.75E-2</v>
      </c>
      <c r="H9" s="28">
        <v>2.75E-2</v>
      </c>
      <c r="I9" s="28">
        <v>2.75E-2</v>
      </c>
      <c r="J9" s="28">
        <v>2.75E-2</v>
      </c>
    </row>
    <row r="10" spans="1:10" x14ac:dyDescent="0.35">
      <c r="B10" t="s">
        <v>6</v>
      </c>
      <c r="C10">
        <v>1</v>
      </c>
      <c r="D10">
        <f>C10*(1+D9)</f>
        <v>1.0349999999999999</v>
      </c>
      <c r="E10" s="29">
        <f t="shared" ref="E10:J10" si="0">D10*(1+E9)</f>
        <v>1.0660499999999999</v>
      </c>
      <c r="F10" s="29">
        <f t="shared" si="0"/>
        <v>1.095366375</v>
      </c>
      <c r="G10" s="29">
        <f t="shared" si="0"/>
        <v>1.1254889503125001</v>
      </c>
      <c r="H10" s="29">
        <f t="shared" si="0"/>
        <v>1.156439896446094</v>
      </c>
      <c r="I10" s="29">
        <f t="shared" si="0"/>
        <v>1.1882419935983617</v>
      </c>
      <c r="J10" s="29">
        <f t="shared" si="0"/>
        <v>1.2209186484223167</v>
      </c>
    </row>
    <row r="11" spans="1:10" x14ac:dyDescent="0.35">
      <c r="E11">
        <v>1</v>
      </c>
      <c r="F11">
        <f>E11*(1+F9)</f>
        <v>1.0275000000000001</v>
      </c>
      <c r="G11">
        <f t="shared" ref="G11:J11" si="1">F11*(1+G9)</f>
        <v>1.0557562500000002</v>
      </c>
      <c r="H11">
        <f t="shared" si="1"/>
        <v>1.0847895468750002</v>
      </c>
      <c r="I11">
        <f t="shared" si="1"/>
        <v>1.1146212594140628</v>
      </c>
      <c r="J11">
        <f t="shared" si="1"/>
        <v>1.1452733440479497</v>
      </c>
    </row>
    <row r="12" spans="1:10" x14ac:dyDescent="0.35">
      <c r="B12" s="26" t="s">
        <v>17</v>
      </c>
    </row>
    <row r="13" spans="1:10" x14ac:dyDescent="0.35">
      <c r="B13" s="10" t="s">
        <v>7</v>
      </c>
      <c r="C13" s="11" t="s">
        <v>11</v>
      </c>
      <c r="D13" s="11" t="s">
        <v>12</v>
      </c>
      <c r="E13" s="11" t="s">
        <v>13</v>
      </c>
      <c r="F13" s="11" t="s">
        <v>14</v>
      </c>
      <c r="G13" s="11" t="s">
        <v>15</v>
      </c>
    </row>
    <row r="14" spans="1:10" x14ac:dyDescent="0.35">
      <c r="B14" t="s">
        <v>18</v>
      </c>
      <c r="C14" s="13">
        <v>2.75E-2</v>
      </c>
      <c r="D14" s="13">
        <v>2.75E-2</v>
      </c>
      <c r="E14" s="13">
        <v>2.75E-2</v>
      </c>
      <c r="F14" s="13">
        <v>2.75E-2</v>
      </c>
      <c r="G14" s="13">
        <v>2.75E-2</v>
      </c>
    </row>
    <row r="15" spans="1:10" x14ac:dyDescent="0.35">
      <c r="B15" t="s">
        <v>19</v>
      </c>
      <c r="C15" s="13">
        <v>5.7540005878369146E-2</v>
      </c>
      <c r="D15" s="13">
        <v>5.8017342057685301E-2</v>
      </c>
      <c r="E15" s="13">
        <v>5.8745467609823812E-2</v>
      </c>
      <c r="F15" s="13">
        <v>5.9832552994105968E-2</v>
      </c>
      <c r="G15" s="13">
        <v>6.0942939047335054E-2</v>
      </c>
      <c r="H15" t="s">
        <v>20</v>
      </c>
    </row>
    <row r="16" spans="1:10" x14ac:dyDescent="0.35">
      <c r="B16" t="s">
        <v>21</v>
      </c>
      <c r="C16">
        <v>365</v>
      </c>
      <c r="D16">
        <v>365</v>
      </c>
      <c r="E16">
        <v>365</v>
      </c>
      <c r="F16">
        <v>366</v>
      </c>
      <c r="G16">
        <v>365</v>
      </c>
    </row>
    <row r="19" spans="1:5" x14ac:dyDescent="0.35">
      <c r="B19" t="s">
        <v>22</v>
      </c>
      <c r="C19">
        <v>0</v>
      </c>
    </row>
    <row r="20" spans="1:5" x14ac:dyDescent="0.35">
      <c r="B20" t="s">
        <v>23</v>
      </c>
      <c r="C20">
        <v>365.25</v>
      </c>
    </row>
    <row r="22" spans="1:5" x14ac:dyDescent="0.35">
      <c r="B22" s="26" t="s">
        <v>24</v>
      </c>
    </row>
    <row r="23" spans="1:5" x14ac:dyDescent="0.35">
      <c r="B23" t="s">
        <v>25</v>
      </c>
      <c r="C23">
        <v>1.58856</v>
      </c>
      <c r="D23" s="14">
        <v>45215</v>
      </c>
    </row>
    <row r="26" spans="1:5" x14ac:dyDescent="0.35">
      <c r="B26" t="s">
        <v>26</v>
      </c>
      <c r="C26" s="12">
        <v>0.05</v>
      </c>
    </row>
    <row r="28" spans="1:5" x14ac:dyDescent="0.35">
      <c r="B28" t="s">
        <v>27</v>
      </c>
    </row>
    <row r="29" spans="1:5" ht="15.5" x14ac:dyDescent="0.35">
      <c r="A29" s="18" t="s">
        <v>28</v>
      </c>
      <c r="B29" s="18" t="s">
        <v>29</v>
      </c>
      <c r="C29" s="11" t="s">
        <v>30</v>
      </c>
      <c r="D29" s="36" t="s">
        <v>31</v>
      </c>
      <c r="E29" s="35" t="s">
        <v>32</v>
      </c>
    </row>
    <row r="30" spans="1:5" x14ac:dyDescent="0.35">
      <c r="A30" t="s">
        <v>33</v>
      </c>
      <c r="B30" t="s">
        <v>34</v>
      </c>
      <c r="C30" s="20">
        <f>0.21*C50*E10</f>
        <v>0.35147668499999996</v>
      </c>
      <c r="D30" t="s">
        <v>35</v>
      </c>
      <c r="E30" t="s">
        <v>36</v>
      </c>
    </row>
    <row r="31" spans="1:5" x14ac:dyDescent="0.35">
      <c r="A31" t="s">
        <v>33</v>
      </c>
      <c r="B31" t="s">
        <v>37</v>
      </c>
      <c r="C31" s="19">
        <f>0.83*E10</f>
        <v>0.88482149999999993</v>
      </c>
      <c r="D31" t="s">
        <v>38</v>
      </c>
      <c r="E31" t="s">
        <v>36</v>
      </c>
    </row>
    <row r="32" spans="1:5" ht="29" x14ac:dyDescent="0.35">
      <c r="A32" t="s">
        <v>33</v>
      </c>
      <c r="B32" s="21" t="s">
        <v>39</v>
      </c>
      <c r="C32" s="23">
        <f>14400*E10</f>
        <v>15351.119999999999</v>
      </c>
      <c r="D32" t="s">
        <v>38</v>
      </c>
      <c r="E32" t="s">
        <v>40</v>
      </c>
    </row>
    <row r="33" spans="1:7" x14ac:dyDescent="0.35">
      <c r="A33" t="s">
        <v>33</v>
      </c>
      <c r="B33" t="s">
        <v>41</v>
      </c>
      <c r="C33" s="23">
        <f>(1750*2)*E10</f>
        <v>3731.1749999999997</v>
      </c>
      <c r="D33" t="s">
        <v>38</v>
      </c>
      <c r="E33" t="s">
        <v>42</v>
      </c>
      <c r="F33">
        <v>2</v>
      </c>
      <c r="G33" t="s">
        <v>43</v>
      </c>
    </row>
    <row r="34" spans="1:7" x14ac:dyDescent="0.35">
      <c r="A34" t="s">
        <v>33</v>
      </c>
      <c r="B34" t="s">
        <v>44</v>
      </c>
      <c r="C34" s="23">
        <f>1750*E10</f>
        <v>1865.5874999999999</v>
      </c>
      <c r="D34" t="s">
        <v>38</v>
      </c>
      <c r="E34" t="s">
        <v>42</v>
      </c>
      <c r="F34">
        <v>3</v>
      </c>
      <c r="G34" t="s">
        <v>43</v>
      </c>
    </row>
    <row r="35" spans="1:7" ht="29" x14ac:dyDescent="0.35">
      <c r="A35" t="s">
        <v>33</v>
      </c>
      <c r="B35" s="21" t="s">
        <v>45</v>
      </c>
      <c r="C35" s="24">
        <f>5400*E10</f>
        <v>5756.67</v>
      </c>
      <c r="D35" t="s">
        <v>38</v>
      </c>
      <c r="E35" t="s">
        <v>40</v>
      </c>
    </row>
    <row r="36" spans="1:7" x14ac:dyDescent="0.35">
      <c r="A36" t="s">
        <v>46</v>
      </c>
      <c r="B36" t="s">
        <v>47</v>
      </c>
      <c r="C36" s="19">
        <v>0.7</v>
      </c>
      <c r="D36" t="s">
        <v>38</v>
      </c>
      <c r="E36" t="s">
        <v>48</v>
      </c>
    </row>
    <row r="37" spans="1:7" x14ac:dyDescent="0.35">
      <c r="A37" t="s">
        <v>46</v>
      </c>
      <c r="B37" t="s">
        <v>49</v>
      </c>
      <c r="C37" s="19">
        <v>3</v>
      </c>
      <c r="D37" t="s">
        <v>38</v>
      </c>
      <c r="E37" t="s">
        <v>48</v>
      </c>
    </row>
    <row r="38" spans="1:7" x14ac:dyDescent="0.35">
      <c r="A38" t="s">
        <v>50</v>
      </c>
      <c r="B38" t="s">
        <v>51</v>
      </c>
      <c r="C38" s="24">
        <f>200000+33000</f>
        <v>233000</v>
      </c>
      <c r="D38" t="s">
        <v>38</v>
      </c>
      <c r="E38" t="s">
        <v>52</v>
      </c>
      <c r="G38" t="s">
        <v>53</v>
      </c>
    </row>
    <row r="39" spans="1:7" x14ac:dyDescent="0.35">
      <c r="B39" t="s">
        <v>54</v>
      </c>
      <c r="C39" s="25">
        <v>10</v>
      </c>
    </row>
    <row r="41" spans="1:7" x14ac:dyDescent="0.35">
      <c r="B41" t="s">
        <v>55</v>
      </c>
      <c r="C41" s="19">
        <v>68.91</v>
      </c>
    </row>
    <row r="42" spans="1:7" x14ac:dyDescent="0.35">
      <c r="B42" t="s">
        <v>56</v>
      </c>
    </row>
    <row r="43" spans="1:7" x14ac:dyDescent="0.35">
      <c r="B43" t="s">
        <v>57</v>
      </c>
      <c r="C43">
        <f>0.199</f>
        <v>0.19900000000000001</v>
      </c>
    </row>
    <row r="44" spans="1:7" x14ac:dyDescent="0.35">
      <c r="B44" t="s">
        <v>58</v>
      </c>
      <c r="C44">
        <f>0.126+0.007+0.061</f>
        <v>0.19400000000000001</v>
      </c>
    </row>
    <row r="45" spans="1:7" x14ac:dyDescent="0.35">
      <c r="B45" t="s">
        <v>59</v>
      </c>
      <c r="C45" s="37">
        <f>C41*(1+(C43+C44))</f>
        <v>95.991630000000001</v>
      </c>
    </row>
    <row r="48" spans="1:7" x14ac:dyDescent="0.35">
      <c r="B48" t="s">
        <v>60</v>
      </c>
      <c r="C48" s="19">
        <v>0.16085331371847933</v>
      </c>
    </row>
    <row r="50" spans="2:3" x14ac:dyDescent="0.35">
      <c r="B50" t="s">
        <v>61</v>
      </c>
      <c r="C50">
        <v>1.57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2C439-8D37-4F1C-A565-55A981010B7A}">
  <dimension ref="A1:Q46"/>
  <sheetViews>
    <sheetView workbookViewId="0">
      <selection activeCell="F44" sqref="F44"/>
    </sheetView>
  </sheetViews>
  <sheetFormatPr defaultRowHeight="14.5" x14ac:dyDescent="0.35"/>
  <cols>
    <col min="2" max="2" width="50.36328125" customWidth="1"/>
    <col min="3" max="3" width="16.6328125" customWidth="1"/>
    <col min="4" max="4" width="12.36328125" customWidth="1"/>
    <col min="5" max="5" width="15.36328125" customWidth="1"/>
    <col min="6" max="6" width="13.6328125" customWidth="1"/>
    <col min="7" max="7" width="15.54296875" customWidth="1"/>
  </cols>
  <sheetData>
    <row r="1" spans="1:17" ht="25" x14ac:dyDescent="0.5">
      <c r="B1" s="30" t="s">
        <v>62</v>
      </c>
    </row>
    <row r="3" spans="1:17" s="31" customFormat="1" ht="20" x14ac:dyDescent="0.4">
      <c r="A3" s="2"/>
      <c r="B3" s="2" t="s">
        <v>63</v>
      </c>
      <c r="C3" s="2"/>
      <c r="D3" s="2"/>
      <c r="E3" s="2"/>
      <c r="F3" s="2"/>
      <c r="G3" s="2"/>
      <c r="H3"/>
      <c r="I3"/>
      <c r="J3"/>
      <c r="K3"/>
      <c r="L3"/>
      <c r="M3"/>
      <c r="N3"/>
      <c r="O3"/>
      <c r="P3"/>
      <c r="Q3"/>
    </row>
    <row r="5" spans="1:17" x14ac:dyDescent="0.35">
      <c r="B5" s="10" t="s">
        <v>7</v>
      </c>
      <c r="C5" s="11" t="s">
        <v>11</v>
      </c>
      <c r="D5" s="11" t="s">
        <v>12</v>
      </c>
      <c r="E5" s="11" t="s">
        <v>13</v>
      </c>
      <c r="F5" s="11" t="s">
        <v>14</v>
      </c>
      <c r="G5" s="11" t="s">
        <v>15</v>
      </c>
    </row>
    <row r="6" spans="1:17" x14ac:dyDescent="0.35">
      <c r="B6" t="s">
        <v>64</v>
      </c>
      <c r="C6" s="47">
        <v>0</v>
      </c>
      <c r="D6" s="32">
        <v>1000</v>
      </c>
      <c r="E6" s="32">
        <v>3000</v>
      </c>
      <c r="F6" s="32">
        <v>5000</v>
      </c>
      <c r="G6" s="32">
        <v>7000</v>
      </c>
    </row>
    <row r="7" spans="1:17" x14ac:dyDescent="0.35">
      <c r="B7" t="s">
        <v>65</v>
      </c>
      <c r="C7" s="47"/>
      <c r="D7" s="32">
        <v>3500</v>
      </c>
      <c r="E7" s="32">
        <v>5000</v>
      </c>
      <c r="F7" s="32">
        <v>7000</v>
      </c>
      <c r="G7" s="32">
        <v>10000</v>
      </c>
      <c r="H7" s="38"/>
    </row>
    <row r="8" spans="1:17" x14ac:dyDescent="0.35">
      <c r="B8" t="s">
        <v>66</v>
      </c>
      <c r="C8" s="49">
        <f>AVERAGE(C6:C7)</f>
        <v>0</v>
      </c>
      <c r="D8" s="33">
        <f t="shared" ref="D8:G8" si="0">AVERAGE(D6:D7)</f>
        <v>2250</v>
      </c>
      <c r="E8" s="33">
        <f t="shared" si="0"/>
        <v>4000</v>
      </c>
      <c r="F8" s="33">
        <f t="shared" si="0"/>
        <v>6000</v>
      </c>
      <c r="G8" s="33">
        <f t="shared" si="0"/>
        <v>8500</v>
      </c>
    </row>
    <row r="9" spans="1:17" x14ac:dyDescent="0.35">
      <c r="B9" s="26" t="s">
        <v>67</v>
      </c>
      <c r="C9" s="48">
        <f>C8</f>
        <v>0</v>
      </c>
      <c r="D9" s="34">
        <f t="shared" ref="D9:G9" si="1">D8</f>
        <v>2250</v>
      </c>
      <c r="E9" s="34">
        <f t="shared" si="1"/>
        <v>4000</v>
      </c>
      <c r="F9" s="34">
        <f t="shared" si="1"/>
        <v>6000</v>
      </c>
      <c r="G9" s="34">
        <f t="shared" si="1"/>
        <v>8500</v>
      </c>
    </row>
    <row r="11" spans="1:17" ht="20" x14ac:dyDescent="0.4">
      <c r="A11" s="2"/>
      <c r="B11" s="2" t="s">
        <v>68</v>
      </c>
      <c r="C11" s="11" t="s">
        <v>11</v>
      </c>
      <c r="D11" s="11" t="s">
        <v>12</v>
      </c>
      <c r="E11" s="11" t="s">
        <v>13</v>
      </c>
      <c r="F11" s="11" t="s">
        <v>14</v>
      </c>
      <c r="G11" s="11" t="s">
        <v>15</v>
      </c>
    </row>
    <row r="12" spans="1:17" x14ac:dyDescent="0.35">
      <c r="B12" t="s">
        <v>34</v>
      </c>
      <c r="C12" s="47">
        <v>0</v>
      </c>
      <c r="D12" s="22">
        <f>(Inputs!$C$30*Inputs!G11)*Inputs!$C$23*D9*12</f>
        <v>15915.766892266109</v>
      </c>
      <c r="E12" s="22">
        <f>(Inputs!$C$30*Inputs!H11)*Inputs!$C$23*E9*12</f>
        <v>29072.800856539427</v>
      </c>
      <c r="F12" s="22">
        <f>(Inputs!$C$30*Inputs!I11)*Inputs!$C$23*F9*12</f>
        <v>44808.454320141391</v>
      </c>
      <c r="G12" s="22">
        <f>(Inputs!$C$30*Inputs!J11)*Inputs!$C$23*G9*12</f>
        <v>65224.306319755822</v>
      </c>
    </row>
    <row r="13" spans="1:17" x14ac:dyDescent="0.35">
      <c r="B13" t="s">
        <v>37</v>
      </c>
      <c r="C13" s="47">
        <v>0</v>
      </c>
      <c r="D13" s="39">
        <f>Inputs!$C$31*Inputs!G11*D9*12</f>
        <v>25222.207376503131</v>
      </c>
      <c r="E13" s="39">
        <f>Inputs!$C$31*Inputs!H11*E9*12</f>
        <v>46072.565474412375</v>
      </c>
      <c r="F13" s="39">
        <f>Inputs!$C$31*Inputs!I11*F9*12</f>
        <v>71009.341537438071</v>
      </c>
      <c r="G13" s="39">
        <f>Inputs!$C$31*Inputs!J11*G9*12</f>
        <v>103362.97277543333</v>
      </c>
    </row>
    <row r="14" spans="1:17" x14ac:dyDescent="0.35">
      <c r="B14" s="21" t="s">
        <v>39</v>
      </c>
      <c r="C14" s="47">
        <v>0</v>
      </c>
      <c r="D14" s="39">
        <f>Inputs!$C$32*Inputs!G11</f>
        <v>16207.040884500002</v>
      </c>
      <c r="E14" s="39">
        <f>Inputs!$C$32*Inputs!H11</f>
        <v>16652.734508823753</v>
      </c>
      <c r="F14" s="39">
        <f>Inputs!$C$32*Inputs!I11</f>
        <v>17110.684707816406</v>
      </c>
      <c r="G14" s="39">
        <f>Inputs!$C$32*Inputs!J11</f>
        <v>17581.22853728136</v>
      </c>
    </row>
    <row r="15" spans="1:17" x14ac:dyDescent="0.35">
      <c r="B15" t="s">
        <v>41</v>
      </c>
      <c r="C15" s="47">
        <v>0</v>
      </c>
      <c r="D15" s="22">
        <f>Inputs!$C$33*Inputs!$F$33*Inputs!G11</f>
        <v>7878.4226521875007</v>
      </c>
      <c r="E15" s="22">
        <f>Inputs!$C$33*Inputs!$F$33*Inputs!H11</f>
        <v>8095.0792751226572</v>
      </c>
      <c r="F15" s="22">
        <f>Inputs!$C$33*Inputs!$F$33*Inputs!I11</f>
        <v>8317.6939551885298</v>
      </c>
      <c r="G15" s="22">
        <f>Inputs!$C$33*Inputs!$F$33*Inputs!J11</f>
        <v>8546.430538956216</v>
      </c>
    </row>
    <row r="16" spans="1:17" x14ac:dyDescent="0.35">
      <c r="B16" t="s">
        <v>44</v>
      </c>
      <c r="C16" s="47">
        <v>0</v>
      </c>
      <c r="D16" s="39"/>
      <c r="E16" s="39"/>
      <c r="F16" s="39"/>
      <c r="G16" s="39"/>
    </row>
    <row r="17" spans="1:7" x14ac:dyDescent="0.35">
      <c r="B17" s="21" t="s">
        <v>45</v>
      </c>
      <c r="C17" s="47">
        <v>0</v>
      </c>
      <c r="D17" s="39">
        <f>Inputs!$C$35*Inputs!G11</f>
        <v>6077.6403316875012</v>
      </c>
      <c r="E17" s="39">
        <f>Inputs!$C$35*Inputs!H11</f>
        <v>6244.7754408089077</v>
      </c>
      <c r="F17" s="39">
        <f>Inputs!$C$35*Inputs!I11</f>
        <v>6416.5067654311524</v>
      </c>
      <c r="G17" s="39">
        <f>Inputs!$C$35*Inputs!J11</f>
        <v>6592.9607014805106</v>
      </c>
    </row>
    <row r="18" spans="1:7" x14ac:dyDescent="0.35">
      <c r="B18" s="21" t="s">
        <v>69</v>
      </c>
      <c r="C18" s="47">
        <v>0</v>
      </c>
      <c r="D18" s="39">
        <f>(Inputs!$C$36+Inputs!$C$37)*D9</f>
        <v>8325</v>
      </c>
      <c r="E18" s="39">
        <f>(Inputs!$C$36+Inputs!$C$37)*E9</f>
        <v>14800</v>
      </c>
      <c r="F18" s="39">
        <f>(Inputs!$C$36+Inputs!$C$37)*F9</f>
        <v>22200</v>
      </c>
      <c r="G18" s="39">
        <f>(Inputs!$C$36+Inputs!$C$37)*G9</f>
        <v>31450</v>
      </c>
    </row>
    <row r="19" spans="1:7" x14ac:dyDescent="0.35">
      <c r="B19" s="21" t="s">
        <v>70</v>
      </c>
      <c r="C19" s="47">
        <v>0</v>
      </c>
      <c r="D19" s="39">
        <f>(Inputs!$C$38/Inputs!$C$39)*Inputs!G11</f>
        <v>24599.120625000003</v>
      </c>
      <c r="E19" s="39">
        <f>(Inputs!$C$38/Inputs!$C$39)*Inputs!H11</f>
        <v>25275.596442187503</v>
      </c>
      <c r="F19" s="39">
        <f>(Inputs!$C$38/Inputs!$C$39)*Inputs!I11</f>
        <v>25970.675344347663</v>
      </c>
      <c r="G19" s="39">
        <f>(Inputs!$C$38/Inputs!$C$39)*Inputs!J11</f>
        <v>26684.868916317228</v>
      </c>
    </row>
    <row r="20" spans="1:7" ht="6" customHeight="1" x14ac:dyDescent="0.35">
      <c r="C20" s="39"/>
      <c r="D20" s="39"/>
      <c r="E20" s="39"/>
      <c r="F20" s="39"/>
      <c r="G20" s="39"/>
    </row>
    <row r="21" spans="1:7" x14ac:dyDescent="0.35">
      <c r="B21" t="s">
        <v>71</v>
      </c>
      <c r="C21" s="47">
        <f>(C9*Inputs!$C$26)*Inputs!$C$45*Inputs!F11</f>
        <v>0</v>
      </c>
      <c r="D21" s="22">
        <f>(D9*Inputs!$C$26)*Inputs!$C$45*Inputs!G11</f>
        <v>11401.173373521096</v>
      </c>
      <c r="E21" s="22">
        <f>(E9*Inputs!$C$26)*Inputs!$C$45*Inputs!H11</f>
        <v>20826.143362298535</v>
      </c>
      <c r="F21" s="22">
        <f>(F9*Inputs!$C$26)*Inputs!$C$45*Inputs!I11</f>
        <v>32098.293457142619</v>
      </c>
      <c r="G21" s="22">
        <f>(G9*Inputs!$C$26)*Inputs!$C$45*Inputs!J11</f>
        <v>46723.078413553238</v>
      </c>
    </row>
    <row r="22" spans="1:7" ht="8" customHeight="1" x14ac:dyDescent="0.35">
      <c r="C22" s="39"/>
      <c r="D22" s="39"/>
      <c r="E22" s="39"/>
      <c r="F22" s="39"/>
      <c r="G22" s="39"/>
    </row>
    <row r="23" spans="1:7" x14ac:dyDescent="0.35">
      <c r="B23" s="26" t="s">
        <v>72</v>
      </c>
      <c r="C23" s="47">
        <f>SUM(C12:C21)</f>
        <v>0</v>
      </c>
      <c r="D23" s="40">
        <f>SUM(D12:D21)</f>
        <v>115626.37213566536</v>
      </c>
      <c r="E23" s="40">
        <f>SUM(E12:E21)</f>
        <v>167039.69536019315</v>
      </c>
      <c r="F23" s="40">
        <f>SUM(F12:F21)</f>
        <v>227931.65008750584</v>
      </c>
      <c r="G23" s="40">
        <f>SUM(G12:G21)</f>
        <v>306165.8462027777</v>
      </c>
    </row>
    <row r="26" spans="1:7" ht="20" x14ac:dyDescent="0.4">
      <c r="A26" s="2"/>
      <c r="B26" s="2" t="s">
        <v>73</v>
      </c>
      <c r="C26" s="11" t="s">
        <v>11</v>
      </c>
      <c r="D26" s="11" t="s">
        <v>12</v>
      </c>
      <c r="E26" s="11" t="s">
        <v>13</v>
      </c>
      <c r="F26" s="11" t="s">
        <v>14</v>
      </c>
      <c r="G26" s="11" t="s">
        <v>15</v>
      </c>
    </row>
    <row r="27" spans="1:7" x14ac:dyDescent="0.35">
      <c r="A27" t="s">
        <v>74</v>
      </c>
      <c r="B27" t="s">
        <v>75</v>
      </c>
      <c r="C27" s="47">
        <v>0</v>
      </c>
      <c r="D27" s="19">
        <f t="shared" ref="D27:G27" si="2">D23/D9</f>
        <v>51.38949872696238</v>
      </c>
      <c r="E27" s="19">
        <f t="shared" si="2"/>
        <v>41.759923840048288</v>
      </c>
      <c r="F27" s="19">
        <f t="shared" si="2"/>
        <v>37.988608347917641</v>
      </c>
      <c r="G27" s="19">
        <f t="shared" si="2"/>
        <v>36.019511317973844</v>
      </c>
    </row>
    <row r="28" spans="1:7" x14ac:dyDescent="0.35">
      <c r="A28" t="s">
        <v>76</v>
      </c>
      <c r="B28" t="s">
        <v>77</v>
      </c>
      <c r="C28" s="47">
        <v>0</v>
      </c>
      <c r="D28" s="37">
        <f>D27/Inputs!$C$20</f>
        <v>0.14069677953993806</v>
      </c>
      <c r="E28" s="37">
        <f>E27/Inputs!$C$20</f>
        <v>0.11433244035605281</v>
      </c>
      <c r="F28" s="37">
        <f>F27/Inputs!$C$20</f>
        <v>0.10400714126739943</v>
      </c>
      <c r="G28" s="37">
        <f>G27/Inputs!$C$20</f>
        <v>9.8616047414028324E-2</v>
      </c>
    </row>
    <row r="29" spans="1:7" x14ac:dyDescent="0.35">
      <c r="A29" t="s">
        <v>76</v>
      </c>
      <c r="B29" t="s">
        <v>78</v>
      </c>
      <c r="C29" s="37">
        <f>Inputs!C48*(1+Inputs!$C$14)*(1-$C$46)</f>
        <v>0.10014115809743999</v>
      </c>
      <c r="D29" s="37">
        <f>C29*(1+Inputs!$C$14)*(1-Inputs!$C$19)</f>
        <v>0.1028950399451196</v>
      </c>
      <c r="E29" s="37">
        <f>D29*(1+Inputs!$C$14)*(1-Inputs!$C$19)</f>
        <v>0.10572465354361039</v>
      </c>
      <c r="F29" s="37">
        <f>E29*(1+Inputs!$C$14)*(1-Inputs!$C$19)</f>
        <v>0.10863208151605969</v>
      </c>
      <c r="G29" s="37">
        <f>F29*(1+Inputs!$C$14)*(1-Inputs!$C$19)</f>
        <v>0.11161946375775134</v>
      </c>
    </row>
    <row r="30" spans="1:7" x14ac:dyDescent="0.35">
      <c r="E30" s="37"/>
    </row>
    <row r="31" spans="1:7" ht="20" x14ac:dyDescent="0.4">
      <c r="A31" s="2"/>
      <c r="B31" s="2" t="s">
        <v>79</v>
      </c>
      <c r="C31" s="11" t="s">
        <v>11</v>
      </c>
      <c r="D31" s="11" t="s">
        <v>12</v>
      </c>
      <c r="E31" s="11" t="s">
        <v>13</v>
      </c>
      <c r="F31" s="11" t="s">
        <v>14</v>
      </c>
      <c r="G31" s="11" t="s">
        <v>15</v>
      </c>
    </row>
    <row r="32" spans="1:7" ht="6.65" customHeight="1" x14ac:dyDescent="0.35"/>
    <row r="33" spans="2:7" x14ac:dyDescent="0.35">
      <c r="B33" t="s">
        <v>80</v>
      </c>
      <c r="C33" s="25">
        <f>1+Inputs!C15</f>
        <v>1.057540005878369</v>
      </c>
      <c r="D33" s="25">
        <f>C33*(1+Inputs!D15)</f>
        <v>1.118895666139101</v>
      </c>
      <c r="E33" s="25">
        <f>D33*(1+Inputs!E15)</f>
        <v>1.1846257152530477</v>
      </c>
      <c r="F33" s="25">
        <f>E33*(1+Inputs!F15)</f>
        <v>1.2555048961391064</v>
      </c>
      <c r="G33" s="25">
        <f>F33*(1+Inputs!G15)</f>
        <v>1.3320190544981427</v>
      </c>
    </row>
    <row r="34" spans="2:7" x14ac:dyDescent="0.35">
      <c r="C34" s="25"/>
      <c r="D34" s="25"/>
      <c r="E34" s="25"/>
      <c r="F34" s="25"/>
      <c r="G34" s="25"/>
    </row>
    <row r="35" spans="2:7" x14ac:dyDescent="0.35">
      <c r="B35" s="26" t="s">
        <v>81</v>
      </c>
    </row>
    <row r="36" spans="2:7" x14ac:dyDescent="0.35">
      <c r="B36" t="s">
        <v>82</v>
      </c>
      <c r="C36" s="50">
        <v>0</v>
      </c>
      <c r="D36" s="39">
        <f>D28*D9*Inputs!$C$20</f>
        <v>115626.37213566534</v>
      </c>
      <c r="E36" s="39">
        <f>E28*E9*Inputs!$C$20</f>
        <v>167039.69536019315</v>
      </c>
      <c r="F36" s="39">
        <f>F28*F9*Inputs!$C$20</f>
        <v>227931.65008750584</v>
      </c>
      <c r="G36" s="39">
        <f>G28*G9*Inputs!$C$20</f>
        <v>306165.84620277764</v>
      </c>
    </row>
    <row r="37" spans="2:7" x14ac:dyDescent="0.35">
      <c r="B37" t="s">
        <v>83</v>
      </c>
      <c r="C37" s="50">
        <v>0</v>
      </c>
      <c r="D37" s="39">
        <f t="shared" ref="D37:G37" si="3">D23</f>
        <v>115626.37213566536</v>
      </c>
      <c r="E37" s="39">
        <f t="shared" si="3"/>
        <v>167039.69536019315</v>
      </c>
      <c r="F37" s="39">
        <f t="shared" si="3"/>
        <v>227931.65008750584</v>
      </c>
      <c r="G37" s="39">
        <f t="shared" si="3"/>
        <v>306165.8462027777</v>
      </c>
    </row>
    <row r="38" spans="2:7" x14ac:dyDescent="0.35">
      <c r="B38" t="s">
        <v>84</v>
      </c>
      <c r="C38" s="50">
        <v>0</v>
      </c>
      <c r="D38" s="41">
        <f t="shared" ref="D38:G38" si="4">D36-D37</f>
        <v>0</v>
      </c>
      <c r="E38" s="41">
        <f t="shared" si="4"/>
        <v>0</v>
      </c>
      <c r="F38" s="41">
        <f t="shared" si="4"/>
        <v>0</v>
      </c>
      <c r="G38" s="41">
        <f t="shared" si="4"/>
        <v>0</v>
      </c>
    </row>
    <row r="40" spans="2:7" x14ac:dyDescent="0.35">
      <c r="B40" t="s">
        <v>85</v>
      </c>
      <c r="C40" s="51">
        <f>C29*C9*Inputs!$C$20</f>
        <v>0</v>
      </c>
      <c r="D40" s="22">
        <f>D29*D9*Inputs!$C$20</f>
        <v>84560.430014898608</v>
      </c>
      <c r="E40" s="22">
        <f>E29*E9*Inputs!$C$20</f>
        <v>154463.71882721479</v>
      </c>
      <c r="F40" s="22">
        <f>F29*F9*Inputs!$C$20</f>
        <v>238067.20664244483</v>
      </c>
      <c r="G40" s="22">
        <f>G29*G9*Inputs!$C$20</f>
        <v>346536.57766890875</v>
      </c>
    </row>
    <row r="42" spans="2:7" x14ac:dyDescent="0.35">
      <c r="B42" t="s">
        <v>86</v>
      </c>
      <c r="C42" s="37">
        <f>(C37/C33)+(D37/D33)+(E37/E33)+(F37/F33)+(G37/G33)</f>
        <v>655742.79013893253</v>
      </c>
    </row>
    <row r="43" spans="2:7" x14ac:dyDescent="0.35">
      <c r="B43" t="s">
        <v>87</v>
      </c>
      <c r="C43" s="37">
        <f>(C40/C33)+(D40/D33)+(E40/E33)+(F40/F33)+(G40/G33)</f>
        <v>655742.79013893253</v>
      </c>
    </row>
    <row r="44" spans="2:7" x14ac:dyDescent="0.35">
      <c r="B44" s="42" t="s">
        <v>84</v>
      </c>
      <c r="C44" s="43">
        <f>C42-C43</f>
        <v>0</v>
      </c>
    </row>
    <row r="46" spans="2:7" x14ac:dyDescent="0.35">
      <c r="B46" t="s">
        <v>88</v>
      </c>
      <c r="C46" s="44">
        <v>0.39410025902666068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E2FED-4070-4E7E-BA0B-AA8E625DE7F0}">
  <dimension ref="A1:G7"/>
  <sheetViews>
    <sheetView workbookViewId="0">
      <selection activeCell="L25" sqref="L25"/>
    </sheetView>
  </sheetViews>
  <sheetFormatPr defaultRowHeight="14.5" x14ac:dyDescent="0.35"/>
  <cols>
    <col min="2" max="2" width="31.453125" customWidth="1"/>
    <col min="3" max="3" width="9.54296875" customWidth="1"/>
  </cols>
  <sheetData>
    <row r="1" spans="1:7" ht="20" x14ac:dyDescent="0.4">
      <c r="A1" s="1"/>
      <c r="B1" s="2" t="s">
        <v>89</v>
      </c>
      <c r="C1" s="45"/>
      <c r="D1" s="45"/>
      <c r="E1" s="45"/>
      <c r="F1" s="45"/>
      <c r="G1" s="45"/>
    </row>
    <row r="2" spans="1:7" x14ac:dyDescent="0.35">
      <c r="A2" s="9"/>
      <c r="B2" s="9"/>
      <c r="C2" s="46"/>
      <c r="D2" s="46"/>
      <c r="E2" s="46"/>
      <c r="F2" s="46"/>
      <c r="G2" s="46"/>
    </row>
    <row r="3" spans="1:7" x14ac:dyDescent="0.35">
      <c r="A3" s="9"/>
      <c r="B3" s="10" t="s">
        <v>7</v>
      </c>
      <c r="C3" s="11" t="s">
        <v>11</v>
      </c>
      <c r="D3" s="11" t="s">
        <v>12</v>
      </c>
      <c r="E3" s="11" t="s">
        <v>13</v>
      </c>
      <c r="F3" s="11" t="s">
        <v>14</v>
      </c>
      <c r="G3" s="11" t="s">
        <v>15</v>
      </c>
    </row>
    <row r="4" spans="1:7" x14ac:dyDescent="0.35">
      <c r="B4" t="s">
        <v>90</v>
      </c>
      <c r="C4" s="47" t="s">
        <v>92</v>
      </c>
      <c r="D4" s="37">
        <f>Calc!D29*Inputs!D16</f>
        <v>37.556689579968655</v>
      </c>
      <c r="E4" s="37">
        <f>Calc!E29*Inputs!E16</f>
        <v>38.589498543417797</v>
      </c>
      <c r="F4" s="37">
        <f>Calc!F29*Inputs!F16</f>
        <v>39.759341834877844</v>
      </c>
      <c r="G4" s="37">
        <f>Calc!G29*Inputs!G16</f>
        <v>40.741104271579239</v>
      </c>
    </row>
    <row r="6" spans="1:7" x14ac:dyDescent="0.35">
      <c r="B6" s="10" t="s">
        <v>76</v>
      </c>
      <c r="C6" s="11" t="s">
        <v>11</v>
      </c>
      <c r="D6" s="11" t="s">
        <v>12</v>
      </c>
      <c r="E6" s="11" t="s">
        <v>13</v>
      </c>
      <c r="F6" s="11" t="s">
        <v>14</v>
      </c>
      <c r="G6" s="11" t="s">
        <v>15</v>
      </c>
    </row>
    <row r="7" spans="1:7" x14ac:dyDescent="0.35">
      <c r="B7" t="s">
        <v>90</v>
      </c>
      <c r="C7" s="47" t="s">
        <v>92</v>
      </c>
      <c r="D7" s="37">
        <f>Calc!D29</f>
        <v>0.1028950399451196</v>
      </c>
      <c r="E7" s="37">
        <f>Calc!E29</f>
        <v>0.10572465354361039</v>
      </c>
      <c r="F7" s="37">
        <f>Calc!F29</f>
        <v>0.10863208151605969</v>
      </c>
      <c r="G7" s="37">
        <f>Calc!G29</f>
        <v>0.11161946375775134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SharedWithUsers xmlns="2b6314a3-02c5-49ae-9e9b-4170ca21d125">
      <UserInfo>
        <DisplayName/>
        <AccountId xsi:nil="true"/>
        <AccountType/>
      </UserInfo>
    </SharedWithUsers>
    <lcf76f155ced4ddcb4097134ff3c332f xmlns="db304e25-41f7-439f-a0b4-57d6fe7814bb">
      <Terms xmlns="http://schemas.microsoft.com/office/infopath/2007/PartnerControls"/>
    </lcf76f155ced4ddcb4097134ff3c332f>
    <TaxCatchAll xmlns="2b6314a3-02c5-49ae-9e9b-4170ca21d12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7E261F1861D46A9AC2E8912814C9C" ma:contentTypeVersion="19" ma:contentTypeDescription="Create a new document." ma:contentTypeScope="" ma:versionID="7e66c6d821b81934021b30d09778e8f3">
  <xsd:schema xmlns:xsd="http://www.w3.org/2001/XMLSchema" xmlns:xs="http://www.w3.org/2001/XMLSchema" xmlns:p="http://schemas.microsoft.com/office/2006/metadata/properties" xmlns:ns1="http://schemas.microsoft.com/sharepoint/v3" xmlns:ns2="db304e25-41f7-439f-a0b4-57d6fe7814bb" xmlns:ns3="2b6314a3-02c5-49ae-9e9b-4170ca21d125" targetNamespace="http://schemas.microsoft.com/office/2006/metadata/properties" ma:root="true" ma:fieldsID="d0fba248f1d7bcfe80765fa22ba57fab" ns1:_="" ns2:_="" ns3:_="">
    <xsd:import namespace="http://schemas.microsoft.com/sharepoint/v3"/>
    <xsd:import namespace="db304e25-41f7-439f-a0b4-57d6fe7814bb"/>
    <xsd:import namespace="2b6314a3-02c5-49ae-9e9b-4170ca21d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304e25-41f7-439f-a0b4-57d6fe7814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23674a-7107-482d-9678-6238db5811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6314a3-02c5-49ae-9e9b-4170ca21d12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b024dee-35df-4756-b282-d7f9fc42c13b}" ma:internalName="TaxCatchAll" ma:showField="CatchAllData" ma:web="2b6314a3-02c5-49ae-9e9b-4170ca21d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627AAE3-AABA-4430-8083-6C81176B9EF4}">
  <ds:schemaRefs>
    <ds:schemaRef ds:uri="http://schemas.microsoft.com/office/2006/documentManagement/types"/>
    <ds:schemaRef ds:uri="2b6314a3-02c5-49ae-9e9b-4170ca21d125"/>
    <ds:schemaRef ds:uri="db304e25-41f7-439f-a0b4-57d6fe7814bb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DF7F8DD0-462E-4B5E-890B-959052D884B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89AF781-B9FC-411D-8DBD-8500A3972C8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Cover page</vt:lpstr>
      <vt:lpstr>Inputs</vt:lpstr>
      <vt:lpstr>Calc</vt:lpstr>
      <vt:lpstr>Output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dcterms:created xsi:type="dcterms:W3CDTF">2023-10-15T22:05:02Z</dcterms:created>
  <dcterms:modified xsi:type="dcterms:W3CDTF">2023-12-08T03:30:43Z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0x010100DA87E261F1861D46A9AC2E8912814C9C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42900</vt:r8>
  </property>
</Properties>
</file>