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drawings/drawing2.xml" ContentType="application/vnd.openxmlformats-officedocument.drawing+xml"/>
  <Override PartName="/xl/slicers/slicer1.xml" ContentType="application/vnd.ms-excel.slicer+xml"/>
  <Override PartName="/xl/charts/chartEx1.xml" ContentType="application/vnd.ms-office.chartex+xml"/>
  <Override PartName="/xl/charts/style1.xml" ContentType="application/vnd.ms-office.chartstyle+xml"/>
  <Override PartName="/xl/charts/colors1.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https://energyqonline.sharepoint.com/sites/AER2025/Shared Documents/General/Regulatory Proposal (Energex &amp; Ergon)/Regulatory Proposal Energex/B. RP Supporting Documents_Energex/11 Alternative Control Services/"/>
    </mc:Choice>
  </mc:AlternateContent>
  <xr:revisionPtr revIDLastSave="1383" documentId="8_{27A5ACE3-20FD-4C03-B8C0-EBF9E5EBE174}" xr6:coauthVersionLast="47" xr6:coauthVersionMax="47" xr10:uidLastSave="{3691D258-5E9E-4696-A86B-328C219C470B}"/>
  <bookViews>
    <workbookView xWindow="-120" yWindow="-120" windowWidth="25440" windowHeight="15390" xr2:uid="{FA4BF86A-0D65-4638-AE1D-5624D8D8297A}"/>
  </bookViews>
  <sheets>
    <sheet name="Cover page" sheetId="6" r:id="rId1"/>
    <sheet name="Notes" sheetId="7" r:id="rId2"/>
    <sheet name="General input" sheetId="5" r:id="rId3"/>
    <sheet name="List of Fee-based Services" sheetId="1" r:id="rId4"/>
    <sheet name="Revised data" sheetId="3" state="hidden" r:id="rId5"/>
    <sheet name="Waterfall chart" sheetId="4"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'List of Fee-based Services'!$A$4:$Y$264</definedName>
    <definedName name="_xlnm._FilterDatabase" localSheetId="4" hidden="1">'Revised data'!$A$16:$I$16</definedName>
    <definedName name="_xlchart.v1.0" hidden="1">'Revised data'!$A$6:$A$11</definedName>
    <definedName name="_xlchart.v1.1" hidden="1">'Revised data'!$B$6:$B$11</definedName>
    <definedName name="AER_capex_category" localSheetId="1">OFFSET(#REF!,1,0,COUNTA(#REF!),1)</definedName>
    <definedName name="AER_capex_category">OFFSET(#REF!,1,0,COUNTA(#REF!),1)</definedName>
    <definedName name="AERinflation">[1]CPI!$J$21</definedName>
    <definedName name="after_hours">'[2]Input|Labour Rates'!$B$16:$I$21</definedName>
    <definedName name="anscount" hidden="1">1</definedName>
    <definedName name="BaseYear">'[3]Input|General'!$G$12</definedName>
    <definedName name="bus_hours">'[2]Input|Labour Rates'!$B$10:$I$15</definedName>
    <definedName name="CPI_Escalator_to_Y1">'[2]Input|Escalations'!$I$18</definedName>
    <definedName name="currentyear">'[4]General Inputs'!$D$11</definedName>
    <definedName name="day" localSheetId="1">'[4]Lookup Tables'!#REF!</definedName>
    <definedName name="day">'[4]Lookup Tables'!#REF!</definedName>
    <definedName name="Dec19Jun21CPI">[1]CPI!$F$21</definedName>
    <definedName name="DNSP">'[4]General Inputs'!$D$8</definedName>
    <definedName name="Forecastinflation" localSheetId="0">'[4]General Inputs'!#REF!</definedName>
    <definedName name="Forecastinflation">'[4]General Inputs'!#REF!</definedName>
    <definedName name="forecastyear">'[4]General Inputs'!$D$10</definedName>
    <definedName name="FPFirstYear">'[3]Input|General'!$G$15</definedName>
    <definedName name="FPLastYear">'[3]Input|General'!$G$16</definedName>
    <definedName name="IE_list" localSheetId="1">OFFSET(#REF!,0,0,COUNTA(#REF!),1)</definedName>
    <definedName name="IE_list">OFFSET(#REF!,0,0,COUNTA(#REF!),1)</definedName>
    <definedName name="IE_list_num">OFFSET(#REF!,0,0,COUNTA(#REF!),1)</definedName>
    <definedName name="Input_base_year" localSheetId="1">#REF!</definedName>
    <definedName name="Input_base_year">#REF!</definedName>
    <definedName name="InterveningYear">'[3]Input|General'!$G$14</definedName>
    <definedName name="Labour_types">OFFSET('[5]Input|Setup'!$B$33,1,0,COUNTA('[5]Input|Setup'!$B$34:$B$52),1)</definedName>
    <definedName name="millions" localSheetId="1">'[4]Lookup Tables'!#REF!</definedName>
    <definedName name="millions">'[4]Lookup Tables'!#REF!</definedName>
    <definedName name="month" localSheetId="1">'[4]Lookup Tables'!#REF!</definedName>
    <definedName name="month">'[4]Lookup Tables'!#REF!</definedName>
    <definedName name="Nominal_to_Real" localSheetId="1">#REF!</definedName>
    <definedName name="Nominal_to_Real">#REF!</definedName>
    <definedName name="Output_first_year" localSheetId="1">#REF!</definedName>
    <definedName name="Output_first_year">#REF!</definedName>
    <definedName name="percent">'[3]Lookup|Tables'!$G$14</definedName>
    <definedName name="PPFirstYear">'[3]Input|General'!$G$11</definedName>
    <definedName name="PPLastYear">'[3]Input|General'!$G$13</definedName>
    <definedName name="Project_list">OFFSET('[2]Calc|Fee Based'!$C$9,1,0,COUNTA('[2]Calc|Fee Based'!$C$10:$C$1048576),1)</definedName>
    <definedName name="PTRM_Dx_Assets" localSheetId="1">OFFSET(#REF!,1,0,COUNTA(#REF!),1)</definedName>
    <definedName name="PTRM_Dx_Assets">OFFSET(#REF!,1,0,COUNTA(#REF!),1)</definedName>
    <definedName name="RCP_firstyear">'[4]General Inputs'!$D$12</definedName>
    <definedName name="Real_to_Nominal" localSheetId="1">#REF!</definedName>
    <definedName name="Real_to_Nominal">#REF!</definedName>
    <definedName name="RealContracts_Escalator_to_Y1">'[2]Input|Escalations'!$I$64</definedName>
    <definedName name="RealLabour_Escalator_to_Y1">'[2]Input|Escalations'!$I$39</definedName>
    <definedName name="RealMaterials_Escalator_to_Y1">'[2]Input|Escalations'!$I$59</definedName>
    <definedName name="RealOther_Escalator_to_Y1">'[2]Input|Escalations'!$I$74</definedName>
    <definedName name="RealVehicles_Escalator_to_Y1">'[2]Input|Escalations'!$I$69</definedName>
    <definedName name="Slicer_Benchmark_service_used__AER_input">#N/A</definedName>
    <definedName name="Slicer_DNSP">#N/A</definedName>
    <definedName name="Slicer_Service">#N/A</definedName>
    <definedName name="Tax_recovery">'[6]Calc|Tax recovery'!$J$39</definedName>
    <definedName name="thousands" localSheetId="0">'[4]Lookup Tables'!#REF!</definedName>
    <definedName name="thousands">'[4]Lookup Tables'!#REF!</definedName>
    <definedName name="year" localSheetId="0">'[4]Lookup Tables'!#REF!</definedName>
    <definedName name="year">'[4]Lookup Tables'!#REF!</definedName>
    <definedName name="yearending">'[4]General Inputs'!$D$9</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3"/>
        <x14:slicerCache r:id="rId14"/>
        <x14:slicerCache r:id="rId15"/>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 i="1" l="1"/>
  <c r="B17" i="3" l="1"/>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E18" i="3"/>
  <c r="G18" i="3"/>
  <c r="H18" i="3"/>
  <c r="X7" i="1"/>
  <c r="E20" i="3"/>
  <c r="F20" i="3"/>
  <c r="G20" i="3"/>
  <c r="H20" i="3"/>
  <c r="X9" i="1"/>
  <c r="H21" i="3" s="1"/>
  <c r="X10" i="1"/>
  <c r="H22" i="3" s="1"/>
  <c r="X11" i="1"/>
  <c r="H23" i="3" s="1"/>
  <c r="E24" i="3"/>
  <c r="F24" i="3"/>
  <c r="H24" i="3"/>
  <c r="X13" i="1"/>
  <c r="H25" i="3" s="1"/>
  <c r="X14" i="1"/>
  <c r="H26" i="3" s="1"/>
  <c r="X15" i="1"/>
  <c r="H27" i="3" s="1"/>
  <c r="X16" i="1"/>
  <c r="H28" i="3" s="1"/>
  <c r="H29" i="3"/>
  <c r="E30" i="3"/>
  <c r="F30" i="3"/>
  <c r="E31" i="3"/>
  <c r="F31" i="3"/>
  <c r="H31" i="3"/>
  <c r="X20" i="1"/>
  <c r="H32" i="3" s="1"/>
  <c r="X21" i="1"/>
  <c r="H33" i="3" s="1"/>
  <c r="E34" i="3"/>
  <c r="H34" i="3"/>
  <c r="X23" i="1"/>
  <c r="H35" i="3" s="1"/>
  <c r="X24" i="1"/>
  <c r="H36" i="3" s="1"/>
  <c r="X25" i="1"/>
  <c r="H37" i="3" s="1"/>
  <c r="X26" i="1"/>
  <c r="H38" i="3" s="1"/>
  <c r="X27" i="1"/>
  <c r="H39" i="3" s="1"/>
  <c r="G40" i="3"/>
  <c r="H40" i="3"/>
  <c r="E41" i="3"/>
  <c r="F41" i="3"/>
  <c r="G41" i="3"/>
  <c r="H41" i="3"/>
  <c r="X30" i="1"/>
  <c r="H42" i="3" s="1"/>
  <c r="X31" i="1"/>
  <c r="H43" i="3" s="1"/>
  <c r="E44" i="3"/>
  <c r="F44" i="3"/>
  <c r="G44" i="3"/>
  <c r="H44" i="3"/>
  <c r="X33" i="1"/>
  <c r="H45" i="3" s="1"/>
  <c r="H46" i="3"/>
  <c r="E47" i="3"/>
  <c r="F47" i="3"/>
  <c r="G47" i="3"/>
  <c r="X36" i="1"/>
  <c r="H48" i="3" s="1"/>
  <c r="X37" i="1"/>
  <c r="H49" i="3" s="1"/>
  <c r="X38" i="1"/>
  <c r="H50" i="3" s="1"/>
  <c r="X39" i="1"/>
  <c r="H51" i="3" s="1"/>
  <c r="X40" i="1"/>
  <c r="H52" i="3" s="1"/>
  <c r="X41" i="1"/>
  <c r="H53" i="3" s="1"/>
  <c r="X42" i="1"/>
  <c r="H54" i="3" s="1"/>
  <c r="X43" i="1"/>
  <c r="H55" i="3" s="1"/>
  <c r="X44" i="1"/>
  <c r="H56" i="3" s="1"/>
  <c r="X45" i="1"/>
  <c r="H57" i="3" s="1"/>
  <c r="X46" i="1"/>
  <c r="H58" i="3" s="1"/>
  <c r="X47" i="1"/>
  <c r="H59" i="3" s="1"/>
  <c r="X48" i="1"/>
  <c r="H60" i="3" s="1"/>
  <c r="X49" i="1"/>
  <c r="H61" i="3" s="1"/>
  <c r="X50" i="1"/>
  <c r="H62" i="3" s="1"/>
  <c r="X51" i="1"/>
  <c r="H63" i="3" s="1"/>
  <c r="X52" i="1"/>
  <c r="H64" i="3" s="1"/>
  <c r="X53" i="1"/>
  <c r="H65" i="3" s="1"/>
  <c r="X54" i="1"/>
  <c r="H66" i="3" s="1"/>
  <c r="X55" i="1"/>
  <c r="H67" i="3" s="1"/>
  <c r="X56" i="1"/>
  <c r="H68" i="3" s="1"/>
  <c r="X57" i="1"/>
  <c r="H69" i="3" s="1"/>
  <c r="H70" i="3"/>
  <c r="E71" i="3"/>
  <c r="F71" i="3"/>
  <c r="G71" i="3"/>
  <c r="H71" i="3"/>
  <c r="E72" i="3"/>
  <c r="F72" i="3"/>
  <c r="H72" i="3"/>
  <c r="G73" i="3"/>
  <c r="H73" i="3"/>
  <c r="X62" i="1"/>
  <c r="H74" i="3" s="1"/>
  <c r="X63" i="1"/>
  <c r="H75" i="3" s="1"/>
  <c r="X64" i="1"/>
  <c r="H76" i="3" s="1"/>
  <c r="X65" i="1"/>
  <c r="H77" i="3" s="1"/>
  <c r="G78" i="3"/>
  <c r="E79" i="3"/>
  <c r="G79" i="3"/>
  <c r="X68" i="1"/>
  <c r="H80" i="3" s="1"/>
  <c r="X69" i="1"/>
  <c r="H81" i="3" s="1"/>
  <c r="X70" i="1"/>
  <c r="H82" i="3" s="1"/>
  <c r="X71" i="1"/>
  <c r="H83" i="3" s="1"/>
  <c r="X72" i="1"/>
  <c r="H84" i="3" s="1"/>
  <c r="X73" i="1"/>
  <c r="H85" i="3" s="1"/>
  <c r="X74" i="1"/>
  <c r="H86" i="3" s="1"/>
  <c r="X75" i="1"/>
  <c r="H87" i="3" s="1"/>
  <c r="X76" i="1"/>
  <c r="H88" i="3" s="1"/>
  <c r="X77" i="1"/>
  <c r="H89" i="3" s="1"/>
  <c r="X78" i="1"/>
  <c r="H90" i="3" s="1"/>
  <c r="X79" i="1"/>
  <c r="H91" i="3" s="1"/>
  <c r="X80" i="1"/>
  <c r="H92" i="3" s="1"/>
  <c r="X81" i="1"/>
  <c r="H93" i="3" s="1"/>
  <c r="X82" i="1"/>
  <c r="H94" i="3" s="1"/>
  <c r="X83" i="1"/>
  <c r="H95" i="3" s="1"/>
  <c r="X84" i="1"/>
  <c r="H96" i="3" s="1"/>
  <c r="X85" i="1"/>
  <c r="H97" i="3" s="1"/>
  <c r="X86" i="1"/>
  <c r="H98" i="3" s="1"/>
  <c r="X87" i="1"/>
  <c r="H99" i="3" s="1"/>
  <c r="X88" i="1"/>
  <c r="H100" i="3" s="1"/>
  <c r="X89" i="1"/>
  <c r="H101" i="3" s="1"/>
  <c r="X90" i="1"/>
  <c r="H102" i="3" s="1"/>
  <c r="X91" i="1"/>
  <c r="H103" i="3" s="1"/>
  <c r="X92" i="1"/>
  <c r="H104" i="3" s="1"/>
  <c r="X93" i="1"/>
  <c r="H105" i="3" s="1"/>
  <c r="X94" i="1"/>
  <c r="H106" i="3" s="1"/>
  <c r="X95" i="1"/>
  <c r="H107" i="3" s="1"/>
  <c r="X96" i="1"/>
  <c r="H108" i="3" s="1"/>
  <c r="X97" i="1"/>
  <c r="H109" i="3" s="1"/>
  <c r="X98" i="1"/>
  <c r="H110" i="3" s="1"/>
  <c r="X99" i="1"/>
  <c r="X100" i="1"/>
  <c r="H112" i="3" s="1"/>
  <c r="X101" i="1"/>
  <c r="H113" i="3" s="1"/>
  <c r="X102" i="1"/>
  <c r="H114" i="3" s="1"/>
  <c r="X103" i="1"/>
  <c r="H115" i="3" s="1"/>
  <c r="X104" i="1"/>
  <c r="H116" i="3" s="1"/>
  <c r="X105" i="1"/>
  <c r="H117" i="3" s="1"/>
  <c r="X106" i="1"/>
  <c r="H118" i="3" s="1"/>
  <c r="E119" i="3"/>
  <c r="H119" i="3"/>
  <c r="X108" i="1"/>
  <c r="H120" i="3" s="1"/>
  <c r="X109" i="1"/>
  <c r="H121" i="3" s="1"/>
  <c r="X110" i="1"/>
  <c r="H122" i="3" s="1"/>
  <c r="X111" i="1"/>
  <c r="H123" i="3" s="1"/>
  <c r="X112" i="1"/>
  <c r="H124" i="3" s="1"/>
  <c r="E125" i="3"/>
  <c r="H125" i="3"/>
  <c r="X114" i="1"/>
  <c r="H126" i="3" s="1"/>
  <c r="E127" i="3"/>
  <c r="H127" i="3"/>
  <c r="X116" i="1"/>
  <c r="H128" i="3" s="1"/>
  <c r="X118" i="1"/>
  <c r="H130" i="3" s="1"/>
  <c r="E131" i="3"/>
  <c r="H131" i="3"/>
  <c r="X120" i="1"/>
  <c r="H132" i="3" s="1"/>
  <c r="E133" i="3"/>
  <c r="H133" i="3"/>
  <c r="X122" i="1"/>
  <c r="H134" i="3" s="1"/>
  <c r="E135" i="3"/>
  <c r="X124" i="1"/>
  <c r="H136" i="3" s="1"/>
  <c r="X125" i="1"/>
  <c r="H137" i="3" s="1"/>
  <c r="X126" i="1"/>
  <c r="H138" i="3" s="1"/>
  <c r="X128" i="1"/>
  <c r="H140" i="3" s="1"/>
  <c r="X129" i="1"/>
  <c r="H141" i="3" s="1"/>
  <c r="X130" i="1"/>
  <c r="H142" i="3" s="1"/>
  <c r="E143" i="3"/>
  <c r="X132" i="1"/>
  <c r="H144" i="3" s="1"/>
  <c r="E145" i="3"/>
  <c r="X134" i="1"/>
  <c r="H146" i="3" s="1"/>
  <c r="X135" i="1"/>
  <c r="H147" i="3" s="1"/>
  <c r="X136" i="1"/>
  <c r="H148" i="3" s="1"/>
  <c r="X137" i="1"/>
  <c r="H149" i="3" s="1"/>
  <c r="X138" i="1"/>
  <c r="H150" i="3" s="1"/>
  <c r="X139" i="1"/>
  <c r="H151" i="3" s="1"/>
  <c r="X140" i="1"/>
  <c r="H152" i="3" s="1"/>
  <c r="X141" i="1"/>
  <c r="H153" i="3" s="1"/>
  <c r="X142" i="1"/>
  <c r="H154" i="3" s="1"/>
  <c r="X143" i="1"/>
  <c r="H155" i="3" s="1"/>
  <c r="X144" i="1"/>
  <c r="H156" i="3" s="1"/>
  <c r="X145" i="1"/>
  <c r="H157" i="3" s="1"/>
  <c r="X146" i="1"/>
  <c r="H158" i="3" s="1"/>
  <c r="X147" i="1"/>
  <c r="H159" i="3" s="1"/>
  <c r="E160" i="3"/>
  <c r="F160" i="3"/>
  <c r="E161" i="3"/>
  <c r="G161" i="3"/>
  <c r="H161" i="3"/>
  <c r="E162" i="3"/>
  <c r="F162" i="3"/>
  <c r="H162" i="3"/>
  <c r="E163" i="3"/>
  <c r="F163" i="3"/>
  <c r="H163" i="3"/>
  <c r="E164" i="3"/>
  <c r="F164" i="3"/>
  <c r="G164" i="3"/>
  <c r="H164" i="3"/>
  <c r="F165" i="3"/>
  <c r="H165" i="3"/>
  <c r="E166" i="3"/>
  <c r="F166" i="3"/>
  <c r="E167" i="3"/>
  <c r="F167" i="3"/>
  <c r="H167" i="3"/>
  <c r="E168" i="3"/>
  <c r="F168" i="3"/>
  <c r="H168" i="3"/>
  <c r="F169" i="3"/>
  <c r="G169" i="3"/>
  <c r="E170" i="3"/>
  <c r="F170" i="3"/>
  <c r="G170" i="3"/>
  <c r="H170" i="3"/>
  <c r="E171" i="3"/>
  <c r="F171" i="3"/>
  <c r="G171" i="3"/>
  <c r="H171" i="3"/>
  <c r="E172" i="3"/>
  <c r="F172" i="3"/>
  <c r="G172" i="3"/>
  <c r="E173" i="3"/>
  <c r="F173" i="3"/>
  <c r="G173" i="3"/>
  <c r="H173" i="3"/>
  <c r="F174" i="3"/>
  <c r="H174" i="3"/>
  <c r="E175" i="3"/>
  <c r="F175" i="3"/>
  <c r="E176" i="3"/>
  <c r="F176" i="3"/>
  <c r="G176" i="3"/>
  <c r="H176" i="3"/>
  <c r="E177" i="3"/>
  <c r="F177" i="3"/>
  <c r="H177" i="3"/>
  <c r="E178" i="3"/>
  <c r="F178" i="3"/>
  <c r="H178" i="3"/>
  <c r="E179" i="3"/>
  <c r="F179" i="3"/>
  <c r="G179" i="3"/>
  <c r="H179" i="3"/>
  <c r="E180" i="3"/>
  <c r="F180" i="3"/>
  <c r="G180" i="3"/>
  <c r="H180" i="3"/>
  <c r="E181" i="3"/>
  <c r="F181" i="3"/>
  <c r="H181" i="3"/>
  <c r="E182" i="3"/>
  <c r="F182" i="3"/>
  <c r="H182" i="3"/>
  <c r="F183" i="3"/>
  <c r="H183" i="3"/>
  <c r="E184" i="3"/>
  <c r="F184" i="3"/>
  <c r="H184" i="3"/>
  <c r="E185" i="3"/>
  <c r="F185" i="3"/>
  <c r="G185" i="3"/>
  <c r="H185" i="3"/>
  <c r="E186" i="3"/>
  <c r="F186" i="3"/>
  <c r="H186" i="3"/>
  <c r="E187" i="3"/>
  <c r="F187" i="3"/>
  <c r="E188" i="3"/>
  <c r="F188" i="3"/>
  <c r="G188" i="3"/>
  <c r="H188" i="3"/>
  <c r="E189" i="3"/>
  <c r="F189" i="3"/>
  <c r="H189" i="3"/>
  <c r="E190" i="3"/>
  <c r="F190" i="3"/>
  <c r="H190" i="3"/>
  <c r="E191" i="3"/>
  <c r="F191" i="3"/>
  <c r="G191" i="3"/>
  <c r="H191" i="3"/>
  <c r="E192" i="3"/>
  <c r="F192" i="3"/>
  <c r="G192" i="3"/>
  <c r="H192" i="3"/>
  <c r="F193" i="3"/>
  <c r="E194" i="3"/>
  <c r="F194" i="3"/>
  <c r="G194" i="3"/>
  <c r="H194" i="3"/>
  <c r="E195" i="3"/>
  <c r="F195" i="3"/>
  <c r="H195" i="3"/>
  <c r="E196" i="3"/>
  <c r="F196" i="3"/>
  <c r="G196" i="3"/>
  <c r="E197" i="3"/>
  <c r="F197" i="3"/>
  <c r="G197" i="3"/>
  <c r="H197" i="3"/>
  <c r="E198" i="3"/>
  <c r="H198" i="3"/>
  <c r="E199" i="3"/>
  <c r="F199" i="3"/>
  <c r="E200" i="3"/>
  <c r="F200" i="3"/>
  <c r="G200" i="3"/>
  <c r="H200" i="3"/>
  <c r="E201" i="3"/>
  <c r="F201" i="3"/>
  <c r="H201" i="3"/>
  <c r="E202" i="3"/>
  <c r="F202" i="3"/>
  <c r="G202" i="3"/>
  <c r="E203" i="3"/>
  <c r="F203" i="3"/>
  <c r="G203" i="3"/>
  <c r="H203" i="3"/>
  <c r="E204" i="3"/>
  <c r="F204" i="3"/>
  <c r="G204" i="3"/>
  <c r="H204" i="3"/>
  <c r="E205" i="3"/>
  <c r="F205" i="3"/>
  <c r="H205" i="3"/>
  <c r="F206" i="3"/>
  <c r="G206" i="3"/>
  <c r="H206" i="3"/>
  <c r="E207" i="3"/>
  <c r="F207" i="3"/>
  <c r="E208" i="3"/>
  <c r="F208" i="3"/>
  <c r="E209" i="3"/>
  <c r="F209" i="3"/>
  <c r="G209" i="3"/>
  <c r="H209" i="3"/>
  <c r="E210" i="3"/>
  <c r="F210" i="3"/>
  <c r="H210" i="3"/>
  <c r="E211" i="3"/>
  <c r="F211" i="3"/>
  <c r="H211" i="3"/>
  <c r="E212" i="3"/>
  <c r="F212" i="3"/>
  <c r="G212" i="3"/>
  <c r="H212" i="3"/>
  <c r="E213" i="3"/>
  <c r="F213" i="3"/>
  <c r="H213" i="3"/>
  <c r="E214" i="3"/>
  <c r="G214" i="3"/>
  <c r="E215" i="3"/>
  <c r="F215" i="3"/>
  <c r="G215" i="3"/>
  <c r="H215" i="3"/>
  <c r="E216" i="3"/>
  <c r="F216" i="3"/>
  <c r="H216" i="3"/>
  <c r="E217" i="3"/>
  <c r="F217" i="3"/>
  <c r="E218" i="3"/>
  <c r="G218" i="3"/>
  <c r="H218" i="3"/>
  <c r="E219" i="3"/>
  <c r="F219" i="3"/>
  <c r="H219" i="3"/>
  <c r="F220" i="3"/>
  <c r="E221" i="3"/>
  <c r="F221" i="3"/>
  <c r="G221" i="3"/>
  <c r="H221" i="3"/>
  <c r="F222" i="3"/>
  <c r="E223" i="3"/>
  <c r="F223" i="3"/>
  <c r="F224" i="3"/>
  <c r="G224" i="3"/>
  <c r="H224" i="3"/>
  <c r="E225" i="3"/>
  <c r="F225" i="3"/>
  <c r="G225" i="3"/>
  <c r="H225" i="3"/>
  <c r="E226" i="3"/>
  <c r="F226" i="3"/>
  <c r="G226" i="3"/>
  <c r="E227" i="3"/>
  <c r="F227" i="3"/>
  <c r="G227" i="3"/>
  <c r="H227" i="3"/>
  <c r="F228" i="3"/>
  <c r="E229" i="3"/>
  <c r="F229" i="3"/>
  <c r="G229" i="3"/>
  <c r="H229" i="3"/>
  <c r="E230" i="3"/>
  <c r="F230" i="3"/>
  <c r="G230" i="3"/>
  <c r="H230" i="3"/>
  <c r="E231" i="3"/>
  <c r="F231" i="3"/>
  <c r="G231" i="3"/>
  <c r="H231" i="3"/>
  <c r="E232" i="3"/>
  <c r="F232" i="3"/>
  <c r="E233" i="3"/>
  <c r="G233" i="3"/>
  <c r="H233" i="3"/>
  <c r="E234" i="3"/>
  <c r="F234" i="3"/>
  <c r="G234" i="3"/>
  <c r="H234" i="3"/>
  <c r="E235" i="3"/>
  <c r="F235" i="3"/>
  <c r="G235" i="3"/>
  <c r="F236" i="3"/>
  <c r="G236" i="3"/>
  <c r="H236" i="3"/>
  <c r="F237" i="3"/>
  <c r="G237" i="3"/>
  <c r="H237" i="3"/>
  <c r="E238" i="3"/>
  <c r="F238" i="3"/>
  <c r="F239" i="3"/>
  <c r="G239" i="3"/>
  <c r="H239" i="3"/>
  <c r="E240" i="3"/>
  <c r="H240" i="3"/>
  <c r="E241" i="3"/>
  <c r="F241" i="3"/>
  <c r="E242" i="3"/>
  <c r="F242" i="3"/>
  <c r="G242" i="3"/>
  <c r="H242" i="3"/>
  <c r="E243" i="3"/>
  <c r="F243" i="3"/>
  <c r="F244" i="3"/>
  <c r="G244" i="3"/>
  <c r="E245" i="3"/>
  <c r="F245" i="3"/>
  <c r="G245" i="3"/>
  <c r="H245" i="3"/>
  <c r="E246" i="3"/>
  <c r="F246" i="3"/>
  <c r="G246" i="3"/>
  <c r="H246" i="3"/>
  <c r="E247" i="3"/>
  <c r="F247" i="3"/>
  <c r="E248" i="3"/>
  <c r="F248" i="3"/>
  <c r="H248" i="3"/>
  <c r="E249" i="3"/>
  <c r="F249" i="3"/>
  <c r="H249" i="3"/>
  <c r="E250" i="3"/>
  <c r="G250" i="3"/>
  <c r="E251" i="3"/>
  <c r="F251" i="3"/>
  <c r="G251" i="3"/>
  <c r="H251" i="3"/>
  <c r="F252" i="3"/>
  <c r="H252" i="3"/>
  <c r="E253" i="3"/>
  <c r="F253" i="3"/>
  <c r="H253" i="3"/>
  <c r="F254" i="3"/>
  <c r="G254" i="3"/>
  <c r="H254" i="3"/>
  <c r="E255" i="3"/>
  <c r="F255" i="3"/>
  <c r="H255" i="3"/>
  <c r="F256" i="3"/>
  <c r="E257" i="3"/>
  <c r="F257" i="3"/>
  <c r="G257" i="3"/>
  <c r="H257" i="3"/>
  <c r="E258" i="3"/>
  <c r="F258" i="3"/>
  <c r="G258" i="3"/>
  <c r="H258" i="3"/>
  <c r="E259" i="3"/>
  <c r="F259" i="3"/>
  <c r="F260" i="3"/>
  <c r="G260" i="3"/>
  <c r="H260" i="3"/>
  <c r="E261" i="3"/>
  <c r="F261" i="3"/>
  <c r="H261" i="3"/>
  <c r="E262" i="3"/>
  <c r="F262" i="3"/>
  <c r="E263" i="3"/>
  <c r="F263" i="3"/>
  <c r="G263" i="3"/>
  <c r="H263" i="3"/>
  <c r="E264" i="3"/>
  <c r="F264" i="3"/>
  <c r="H264" i="3"/>
  <c r="E265" i="3"/>
  <c r="E266" i="3"/>
  <c r="F266" i="3"/>
  <c r="G266" i="3"/>
  <c r="H266" i="3"/>
  <c r="E267" i="3"/>
  <c r="F267" i="3"/>
  <c r="H267" i="3"/>
  <c r="F268" i="3"/>
  <c r="F269" i="3"/>
  <c r="G269" i="3"/>
  <c r="H269" i="3"/>
  <c r="E270" i="3"/>
  <c r="F270" i="3"/>
  <c r="H270" i="3"/>
  <c r="F271" i="3"/>
  <c r="F272" i="3"/>
  <c r="E273" i="3"/>
  <c r="E274" i="3"/>
  <c r="F274" i="3"/>
  <c r="G274" i="3"/>
  <c r="H274" i="3"/>
  <c r="F275" i="3"/>
  <c r="G275" i="3"/>
  <c r="H275" i="3"/>
  <c r="F276" i="3"/>
  <c r="G276" i="3"/>
  <c r="A11" i="3"/>
  <c r="A10" i="3"/>
  <c r="A9" i="3"/>
  <c r="A8" i="3"/>
  <c r="A7" i="3"/>
  <c r="A6" i="3"/>
  <c r="A5" i="3"/>
  <c r="I18" i="3"/>
  <c r="I20" i="3"/>
  <c r="I24" i="3"/>
  <c r="I30" i="3"/>
  <c r="I31" i="3"/>
  <c r="I34" i="3"/>
  <c r="I40" i="3"/>
  <c r="I41" i="3"/>
  <c r="I44" i="3"/>
  <c r="I47" i="3"/>
  <c r="I70" i="3"/>
  <c r="I71" i="3"/>
  <c r="I72" i="3"/>
  <c r="I73" i="3"/>
  <c r="I78" i="3"/>
  <c r="I79" i="3"/>
  <c r="I125" i="3"/>
  <c r="I127" i="3"/>
  <c r="I131" i="3"/>
  <c r="I133" i="3"/>
  <c r="I135" i="3"/>
  <c r="I139" i="3"/>
  <c r="I143" i="3"/>
  <c r="I145"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D18" i="3"/>
  <c r="D19" i="3"/>
  <c r="D20" i="3"/>
  <c r="D21" i="3"/>
  <c r="D22" i="3"/>
  <c r="D23" i="3"/>
  <c r="D24" i="3"/>
  <c r="G24" i="3"/>
  <c r="D25" i="3"/>
  <c r="D26" i="3"/>
  <c r="D27" i="3"/>
  <c r="D28" i="3"/>
  <c r="D29" i="3"/>
  <c r="D30" i="3"/>
  <c r="G30" i="3"/>
  <c r="D31" i="3"/>
  <c r="G31" i="3"/>
  <c r="D32" i="3"/>
  <c r="D33" i="3"/>
  <c r="D34" i="3"/>
  <c r="F34" i="3"/>
  <c r="G34" i="3"/>
  <c r="D35" i="3"/>
  <c r="D36" i="3"/>
  <c r="D37" i="3"/>
  <c r="D38" i="3"/>
  <c r="D39" i="3"/>
  <c r="D40" i="3"/>
  <c r="E40" i="3"/>
  <c r="F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F70" i="3"/>
  <c r="G70" i="3"/>
  <c r="D71" i="3"/>
  <c r="D72" i="3"/>
  <c r="G72" i="3"/>
  <c r="D73" i="3"/>
  <c r="F73" i="3"/>
  <c r="D74" i="3"/>
  <c r="D75" i="3"/>
  <c r="D76" i="3"/>
  <c r="D77" i="3"/>
  <c r="D78" i="3"/>
  <c r="F78" i="3"/>
  <c r="H78" i="3"/>
  <c r="D79" i="3"/>
  <c r="F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H129" i="3"/>
  <c r="D130" i="3"/>
  <c r="D131" i="3"/>
  <c r="D132" i="3"/>
  <c r="D133" i="3"/>
  <c r="D134" i="3"/>
  <c r="D135" i="3"/>
  <c r="H135" i="3"/>
  <c r="D136" i="3"/>
  <c r="D137" i="3"/>
  <c r="D138" i="3"/>
  <c r="D139" i="3"/>
  <c r="H139" i="3"/>
  <c r="D140" i="3"/>
  <c r="D141" i="3"/>
  <c r="D142" i="3"/>
  <c r="D143" i="3"/>
  <c r="D144" i="3"/>
  <c r="D145" i="3"/>
  <c r="H145" i="3"/>
  <c r="D146" i="3"/>
  <c r="D147" i="3"/>
  <c r="D148" i="3"/>
  <c r="D149" i="3"/>
  <c r="D150" i="3"/>
  <c r="D151" i="3"/>
  <c r="D152" i="3"/>
  <c r="D153" i="3"/>
  <c r="D154" i="3"/>
  <c r="D155" i="3"/>
  <c r="D156" i="3"/>
  <c r="D157" i="3"/>
  <c r="D158" i="3"/>
  <c r="D159" i="3"/>
  <c r="D160" i="3"/>
  <c r="G160" i="3"/>
  <c r="H160" i="3"/>
  <c r="D161" i="3"/>
  <c r="D162" i="3"/>
  <c r="G162" i="3"/>
  <c r="D163" i="3"/>
  <c r="G163" i="3"/>
  <c r="D164" i="3"/>
  <c r="D165" i="3"/>
  <c r="E165" i="3"/>
  <c r="G165" i="3"/>
  <c r="D166" i="3"/>
  <c r="G166" i="3"/>
  <c r="H166" i="3"/>
  <c r="D167" i="3"/>
  <c r="G167" i="3"/>
  <c r="D168" i="3"/>
  <c r="G168" i="3"/>
  <c r="D169" i="3"/>
  <c r="H169" i="3"/>
  <c r="D170" i="3"/>
  <c r="D171" i="3"/>
  <c r="D172" i="3"/>
  <c r="H172" i="3"/>
  <c r="D173" i="3"/>
  <c r="D174" i="3"/>
  <c r="G174" i="3"/>
  <c r="D175" i="3"/>
  <c r="G175" i="3"/>
  <c r="D176" i="3"/>
  <c r="D177" i="3"/>
  <c r="G177" i="3"/>
  <c r="D178" i="3"/>
  <c r="G178" i="3"/>
  <c r="D179" i="3"/>
  <c r="D180" i="3"/>
  <c r="D181" i="3"/>
  <c r="G181" i="3"/>
  <c r="D182" i="3"/>
  <c r="D183" i="3"/>
  <c r="G183" i="3"/>
  <c r="D184" i="3"/>
  <c r="G184" i="3"/>
  <c r="D185" i="3"/>
  <c r="D186" i="3"/>
  <c r="G186" i="3"/>
  <c r="D187" i="3"/>
  <c r="G187" i="3"/>
  <c r="H187" i="3"/>
  <c r="D188" i="3"/>
  <c r="D189" i="3"/>
  <c r="G189" i="3"/>
  <c r="D190" i="3"/>
  <c r="G190" i="3"/>
  <c r="D191" i="3"/>
  <c r="D192" i="3"/>
  <c r="D193" i="3"/>
  <c r="G193" i="3"/>
  <c r="H193" i="3"/>
  <c r="D194" i="3"/>
  <c r="D195" i="3"/>
  <c r="G195" i="3"/>
  <c r="D196" i="3"/>
  <c r="H196" i="3"/>
  <c r="D197" i="3"/>
  <c r="D198" i="3"/>
  <c r="G198" i="3"/>
  <c r="D199" i="3"/>
  <c r="G199" i="3"/>
  <c r="H199" i="3"/>
  <c r="D200" i="3"/>
  <c r="D201" i="3"/>
  <c r="G201" i="3"/>
  <c r="D202" i="3"/>
  <c r="H202" i="3"/>
  <c r="D203" i="3"/>
  <c r="D204" i="3"/>
  <c r="D205" i="3"/>
  <c r="G205" i="3"/>
  <c r="D206" i="3"/>
  <c r="D207" i="3"/>
  <c r="G207" i="3"/>
  <c r="D208" i="3"/>
  <c r="G208" i="3"/>
  <c r="H208" i="3"/>
  <c r="D209" i="3"/>
  <c r="D210" i="3"/>
  <c r="G210" i="3"/>
  <c r="D211" i="3"/>
  <c r="G211" i="3"/>
  <c r="D212" i="3"/>
  <c r="D213" i="3"/>
  <c r="G213" i="3"/>
  <c r="D214" i="3"/>
  <c r="F214" i="3"/>
  <c r="H214" i="3"/>
  <c r="D215" i="3"/>
  <c r="D216" i="3"/>
  <c r="D217" i="3"/>
  <c r="G217" i="3"/>
  <c r="H217" i="3"/>
  <c r="D218" i="3"/>
  <c r="D219" i="3"/>
  <c r="G219" i="3"/>
  <c r="D220" i="3"/>
  <c r="G220" i="3"/>
  <c r="H220" i="3"/>
  <c r="D221" i="3"/>
  <c r="D222" i="3"/>
  <c r="G222" i="3"/>
  <c r="H222" i="3"/>
  <c r="D223" i="3"/>
  <c r="G223" i="3"/>
  <c r="H223" i="3"/>
  <c r="D224" i="3"/>
  <c r="D225" i="3"/>
  <c r="D226" i="3"/>
  <c r="H226" i="3"/>
  <c r="D227" i="3"/>
  <c r="D228" i="3"/>
  <c r="G228" i="3"/>
  <c r="H228" i="3"/>
  <c r="D229" i="3"/>
  <c r="D230" i="3"/>
  <c r="D231" i="3"/>
  <c r="D232" i="3"/>
  <c r="G232" i="3"/>
  <c r="H232" i="3"/>
  <c r="D233" i="3"/>
  <c r="D234" i="3"/>
  <c r="D235" i="3"/>
  <c r="H235" i="3"/>
  <c r="D236" i="3"/>
  <c r="D237" i="3"/>
  <c r="D238" i="3"/>
  <c r="G238" i="3"/>
  <c r="H238" i="3"/>
  <c r="D239" i="3"/>
  <c r="D240" i="3"/>
  <c r="G240" i="3"/>
  <c r="D241" i="3"/>
  <c r="G241" i="3"/>
  <c r="H241" i="3"/>
  <c r="D242" i="3"/>
  <c r="D243" i="3"/>
  <c r="G243" i="3"/>
  <c r="H243" i="3"/>
  <c r="D244" i="3"/>
  <c r="H244" i="3"/>
  <c r="D245" i="3"/>
  <c r="D246" i="3"/>
  <c r="D247" i="3"/>
  <c r="G247" i="3"/>
  <c r="H247" i="3"/>
  <c r="D248" i="3"/>
  <c r="D249" i="3"/>
  <c r="G249" i="3"/>
  <c r="D250" i="3"/>
  <c r="H250" i="3"/>
  <c r="D251" i="3"/>
  <c r="D252" i="3"/>
  <c r="G252" i="3"/>
  <c r="D253" i="3"/>
  <c r="G253" i="3"/>
  <c r="D254" i="3"/>
  <c r="D255" i="3"/>
  <c r="G255" i="3"/>
  <c r="D256" i="3"/>
  <c r="G256" i="3"/>
  <c r="H256" i="3"/>
  <c r="D257" i="3"/>
  <c r="D258" i="3"/>
  <c r="D259" i="3"/>
  <c r="G259" i="3"/>
  <c r="H259" i="3"/>
  <c r="D260" i="3"/>
  <c r="D261" i="3"/>
  <c r="G261" i="3"/>
  <c r="D262" i="3"/>
  <c r="G262" i="3"/>
  <c r="H262" i="3"/>
  <c r="D263" i="3"/>
  <c r="D264" i="3"/>
  <c r="G264" i="3"/>
  <c r="D265" i="3"/>
  <c r="G265" i="3"/>
  <c r="H265" i="3"/>
  <c r="D266" i="3"/>
  <c r="D267" i="3"/>
  <c r="G267" i="3"/>
  <c r="D268" i="3"/>
  <c r="G268" i="3"/>
  <c r="H268" i="3"/>
  <c r="D269" i="3"/>
  <c r="D270" i="3"/>
  <c r="G270" i="3"/>
  <c r="D271" i="3"/>
  <c r="G271" i="3"/>
  <c r="H271" i="3"/>
  <c r="D272" i="3"/>
  <c r="G272" i="3"/>
  <c r="H272" i="3"/>
  <c r="D273" i="3"/>
  <c r="F273" i="3"/>
  <c r="G273" i="3"/>
  <c r="H273" i="3"/>
  <c r="D274" i="3"/>
  <c r="D275" i="3"/>
  <c r="D276" i="3"/>
  <c r="H276" i="3"/>
  <c r="A100" i="3"/>
  <c r="C100" i="3"/>
  <c r="J100" i="3" s="1"/>
  <c r="A101" i="3"/>
  <c r="C101" i="3"/>
  <c r="J101" i="3" s="1"/>
  <c r="A102" i="3"/>
  <c r="C102" i="3"/>
  <c r="J102" i="3" s="1"/>
  <c r="A103" i="3"/>
  <c r="C103" i="3"/>
  <c r="J103" i="3" s="1"/>
  <c r="A104" i="3"/>
  <c r="C104" i="3"/>
  <c r="J104" i="3" s="1"/>
  <c r="A105" i="3"/>
  <c r="C105" i="3"/>
  <c r="J105" i="3" s="1"/>
  <c r="A106" i="3"/>
  <c r="C106" i="3"/>
  <c r="J106" i="3" s="1"/>
  <c r="A107" i="3"/>
  <c r="C107" i="3"/>
  <c r="J107" i="3" s="1"/>
  <c r="A108" i="3"/>
  <c r="C108" i="3"/>
  <c r="J108" i="3" s="1"/>
  <c r="A109" i="3"/>
  <c r="C109" i="3"/>
  <c r="J109" i="3" s="1"/>
  <c r="A110" i="3"/>
  <c r="C110" i="3"/>
  <c r="J110" i="3" s="1"/>
  <c r="A111" i="3"/>
  <c r="C111" i="3"/>
  <c r="J111" i="3" s="1"/>
  <c r="A112" i="3"/>
  <c r="C112" i="3"/>
  <c r="J112" i="3" s="1"/>
  <c r="A113" i="3"/>
  <c r="C113" i="3"/>
  <c r="J113" i="3" s="1"/>
  <c r="A114" i="3"/>
  <c r="C114" i="3"/>
  <c r="J114" i="3" s="1"/>
  <c r="A115" i="3"/>
  <c r="C115" i="3"/>
  <c r="J115" i="3" s="1"/>
  <c r="A116" i="3"/>
  <c r="C116" i="3"/>
  <c r="J116" i="3" s="1"/>
  <c r="A117" i="3"/>
  <c r="C117" i="3"/>
  <c r="J117" i="3" s="1"/>
  <c r="A118" i="3"/>
  <c r="C118" i="3"/>
  <c r="J118" i="3" s="1"/>
  <c r="A119" i="3"/>
  <c r="C119" i="3"/>
  <c r="J119" i="3" s="1"/>
  <c r="A120" i="3"/>
  <c r="C120" i="3"/>
  <c r="J120" i="3" s="1"/>
  <c r="A121" i="3"/>
  <c r="C121" i="3"/>
  <c r="J121" i="3" s="1"/>
  <c r="A122" i="3"/>
  <c r="C122" i="3"/>
  <c r="J122" i="3" s="1"/>
  <c r="A123" i="3"/>
  <c r="C123" i="3"/>
  <c r="J123" i="3" s="1"/>
  <c r="A124" i="3"/>
  <c r="C124" i="3"/>
  <c r="J124" i="3" s="1"/>
  <c r="A125" i="3"/>
  <c r="C125" i="3"/>
  <c r="J125" i="3" s="1"/>
  <c r="A126" i="3"/>
  <c r="C126" i="3"/>
  <c r="J126" i="3" s="1"/>
  <c r="A127" i="3"/>
  <c r="C127" i="3"/>
  <c r="J127" i="3" s="1"/>
  <c r="A128" i="3"/>
  <c r="C128" i="3"/>
  <c r="J128" i="3" s="1"/>
  <c r="A129" i="3"/>
  <c r="C129" i="3"/>
  <c r="J129" i="3" s="1"/>
  <c r="A130" i="3"/>
  <c r="C130" i="3"/>
  <c r="J130" i="3" s="1"/>
  <c r="A131" i="3"/>
  <c r="C131" i="3"/>
  <c r="J131" i="3" s="1"/>
  <c r="A132" i="3"/>
  <c r="C132" i="3"/>
  <c r="J132" i="3" s="1"/>
  <c r="A133" i="3"/>
  <c r="C133" i="3"/>
  <c r="J133" i="3" s="1"/>
  <c r="A134" i="3"/>
  <c r="C134" i="3"/>
  <c r="J134" i="3" s="1"/>
  <c r="A135" i="3"/>
  <c r="C135" i="3"/>
  <c r="J135" i="3" s="1"/>
  <c r="A136" i="3"/>
  <c r="C136" i="3"/>
  <c r="J136" i="3" s="1"/>
  <c r="A137" i="3"/>
  <c r="C137" i="3"/>
  <c r="J137" i="3" s="1"/>
  <c r="A138" i="3"/>
  <c r="C138" i="3"/>
  <c r="J138" i="3" s="1"/>
  <c r="A139" i="3"/>
  <c r="C139" i="3"/>
  <c r="J139" i="3" s="1"/>
  <c r="A140" i="3"/>
  <c r="C140" i="3"/>
  <c r="J140" i="3" s="1"/>
  <c r="A141" i="3"/>
  <c r="C141" i="3"/>
  <c r="J141" i="3" s="1"/>
  <c r="A142" i="3"/>
  <c r="C142" i="3"/>
  <c r="J142" i="3" s="1"/>
  <c r="A143" i="3"/>
  <c r="C143" i="3"/>
  <c r="J143" i="3" s="1"/>
  <c r="A144" i="3"/>
  <c r="C144" i="3"/>
  <c r="J144" i="3" s="1"/>
  <c r="A145" i="3"/>
  <c r="C145" i="3"/>
  <c r="J145" i="3" s="1"/>
  <c r="A146" i="3"/>
  <c r="C146" i="3"/>
  <c r="J146" i="3" s="1"/>
  <c r="A147" i="3"/>
  <c r="C147" i="3"/>
  <c r="J147" i="3" s="1"/>
  <c r="A148" i="3"/>
  <c r="C148" i="3"/>
  <c r="J148" i="3" s="1"/>
  <c r="A149" i="3"/>
  <c r="C149" i="3"/>
  <c r="J149" i="3" s="1"/>
  <c r="A150" i="3"/>
  <c r="C150" i="3"/>
  <c r="J150" i="3" s="1"/>
  <c r="A151" i="3"/>
  <c r="C151" i="3"/>
  <c r="J151" i="3" s="1"/>
  <c r="A152" i="3"/>
  <c r="C152" i="3"/>
  <c r="J152" i="3" s="1"/>
  <c r="A153" i="3"/>
  <c r="C153" i="3"/>
  <c r="J153" i="3" s="1"/>
  <c r="A154" i="3"/>
  <c r="C154" i="3"/>
  <c r="J154" i="3" s="1"/>
  <c r="A155" i="3"/>
  <c r="C155" i="3"/>
  <c r="J155" i="3" s="1"/>
  <c r="A156" i="3"/>
  <c r="C156" i="3"/>
  <c r="J156" i="3" s="1"/>
  <c r="A157" i="3"/>
  <c r="C157" i="3"/>
  <c r="J157" i="3" s="1"/>
  <c r="A158" i="3"/>
  <c r="C158" i="3"/>
  <c r="J158" i="3" s="1"/>
  <c r="A159" i="3"/>
  <c r="C159" i="3"/>
  <c r="J159" i="3" s="1"/>
  <c r="A160" i="3"/>
  <c r="C160" i="3"/>
  <c r="J160" i="3" s="1"/>
  <c r="A161" i="3"/>
  <c r="C161" i="3"/>
  <c r="J161" i="3" s="1"/>
  <c r="A162" i="3"/>
  <c r="C162" i="3"/>
  <c r="J162" i="3" s="1"/>
  <c r="A163" i="3"/>
  <c r="C163" i="3"/>
  <c r="J163" i="3" s="1"/>
  <c r="A164" i="3"/>
  <c r="C164" i="3"/>
  <c r="J164" i="3" s="1"/>
  <c r="A165" i="3"/>
  <c r="C165" i="3"/>
  <c r="J165" i="3" s="1"/>
  <c r="A166" i="3"/>
  <c r="C166" i="3"/>
  <c r="J166" i="3" s="1"/>
  <c r="A167" i="3"/>
  <c r="C167" i="3"/>
  <c r="J167" i="3" s="1"/>
  <c r="A168" i="3"/>
  <c r="C168" i="3"/>
  <c r="J168" i="3" s="1"/>
  <c r="A169" i="3"/>
  <c r="C169" i="3"/>
  <c r="J169" i="3" s="1"/>
  <c r="A170" i="3"/>
  <c r="C170" i="3"/>
  <c r="J170" i="3" s="1"/>
  <c r="A171" i="3"/>
  <c r="C171" i="3"/>
  <c r="J171" i="3" s="1"/>
  <c r="A172" i="3"/>
  <c r="C172" i="3"/>
  <c r="J172" i="3" s="1"/>
  <c r="A173" i="3"/>
  <c r="C173" i="3"/>
  <c r="J173" i="3" s="1"/>
  <c r="A174" i="3"/>
  <c r="C174" i="3"/>
  <c r="J174" i="3" s="1"/>
  <c r="A175" i="3"/>
  <c r="C175" i="3"/>
  <c r="J175" i="3" s="1"/>
  <c r="A176" i="3"/>
  <c r="C176" i="3"/>
  <c r="J176" i="3" s="1"/>
  <c r="A177" i="3"/>
  <c r="C177" i="3"/>
  <c r="J177" i="3" s="1"/>
  <c r="A178" i="3"/>
  <c r="C178" i="3"/>
  <c r="J178" i="3" s="1"/>
  <c r="A179" i="3"/>
  <c r="C179" i="3"/>
  <c r="J179" i="3" s="1"/>
  <c r="A180" i="3"/>
  <c r="C180" i="3"/>
  <c r="J180" i="3" s="1"/>
  <c r="A181" i="3"/>
  <c r="C181" i="3"/>
  <c r="J181" i="3" s="1"/>
  <c r="A182" i="3"/>
  <c r="C182" i="3"/>
  <c r="J182" i="3" s="1"/>
  <c r="A183" i="3"/>
  <c r="C183" i="3"/>
  <c r="J183" i="3" s="1"/>
  <c r="A184" i="3"/>
  <c r="C184" i="3"/>
  <c r="J184" i="3" s="1"/>
  <c r="A185" i="3"/>
  <c r="C185" i="3"/>
  <c r="J185" i="3" s="1"/>
  <c r="A186" i="3"/>
  <c r="C186" i="3"/>
  <c r="J186" i="3" s="1"/>
  <c r="A187" i="3"/>
  <c r="C187" i="3"/>
  <c r="J187" i="3" s="1"/>
  <c r="A188" i="3"/>
  <c r="C188" i="3"/>
  <c r="J188" i="3" s="1"/>
  <c r="A189" i="3"/>
  <c r="C189" i="3"/>
  <c r="J189" i="3" s="1"/>
  <c r="A190" i="3"/>
  <c r="C190" i="3"/>
  <c r="J190" i="3" s="1"/>
  <c r="A191" i="3"/>
  <c r="C191" i="3"/>
  <c r="J191" i="3" s="1"/>
  <c r="A192" i="3"/>
  <c r="C192" i="3"/>
  <c r="J192" i="3" s="1"/>
  <c r="A193" i="3"/>
  <c r="C193" i="3"/>
  <c r="J193" i="3" s="1"/>
  <c r="A194" i="3"/>
  <c r="C194" i="3"/>
  <c r="J194" i="3" s="1"/>
  <c r="A195" i="3"/>
  <c r="C195" i="3"/>
  <c r="J195" i="3" s="1"/>
  <c r="A196" i="3"/>
  <c r="C196" i="3"/>
  <c r="J196" i="3" s="1"/>
  <c r="A197" i="3"/>
  <c r="C197" i="3"/>
  <c r="J197" i="3" s="1"/>
  <c r="A198" i="3"/>
  <c r="C198" i="3"/>
  <c r="J198" i="3" s="1"/>
  <c r="A199" i="3"/>
  <c r="C199" i="3"/>
  <c r="J199" i="3" s="1"/>
  <c r="A200" i="3"/>
  <c r="C200" i="3"/>
  <c r="J200" i="3" s="1"/>
  <c r="A201" i="3"/>
  <c r="C201" i="3"/>
  <c r="J201" i="3" s="1"/>
  <c r="A202" i="3"/>
  <c r="C202" i="3"/>
  <c r="J202" i="3" s="1"/>
  <c r="A203" i="3"/>
  <c r="C203" i="3"/>
  <c r="J203" i="3" s="1"/>
  <c r="A204" i="3"/>
  <c r="C204" i="3"/>
  <c r="J204" i="3" s="1"/>
  <c r="A205" i="3"/>
  <c r="C205" i="3"/>
  <c r="J205" i="3" s="1"/>
  <c r="A206" i="3"/>
  <c r="C206" i="3"/>
  <c r="J206" i="3" s="1"/>
  <c r="A207" i="3"/>
  <c r="C207" i="3"/>
  <c r="J207" i="3" s="1"/>
  <c r="A208" i="3"/>
  <c r="C208" i="3"/>
  <c r="J208" i="3" s="1"/>
  <c r="A209" i="3"/>
  <c r="C209" i="3"/>
  <c r="J209" i="3" s="1"/>
  <c r="A210" i="3"/>
  <c r="C210" i="3"/>
  <c r="J210" i="3" s="1"/>
  <c r="A211" i="3"/>
  <c r="C211" i="3"/>
  <c r="J211" i="3" s="1"/>
  <c r="A212" i="3"/>
  <c r="C212" i="3"/>
  <c r="J212" i="3" s="1"/>
  <c r="A213" i="3"/>
  <c r="C213" i="3"/>
  <c r="J213" i="3" s="1"/>
  <c r="A214" i="3"/>
  <c r="C214" i="3"/>
  <c r="J214" i="3" s="1"/>
  <c r="A215" i="3"/>
  <c r="C215" i="3"/>
  <c r="J215" i="3" s="1"/>
  <c r="A216" i="3"/>
  <c r="C216" i="3"/>
  <c r="J216" i="3" s="1"/>
  <c r="A217" i="3"/>
  <c r="C217" i="3"/>
  <c r="J217" i="3" s="1"/>
  <c r="A218" i="3"/>
  <c r="C218" i="3"/>
  <c r="J218" i="3" s="1"/>
  <c r="A219" i="3"/>
  <c r="C219" i="3"/>
  <c r="J219" i="3" s="1"/>
  <c r="A220" i="3"/>
  <c r="C220" i="3"/>
  <c r="J220" i="3" s="1"/>
  <c r="A221" i="3"/>
  <c r="C221" i="3"/>
  <c r="J221" i="3" s="1"/>
  <c r="A222" i="3"/>
  <c r="C222" i="3"/>
  <c r="J222" i="3" s="1"/>
  <c r="A223" i="3"/>
  <c r="C223" i="3"/>
  <c r="J223" i="3" s="1"/>
  <c r="A224" i="3"/>
  <c r="C224" i="3"/>
  <c r="J224" i="3" s="1"/>
  <c r="A225" i="3"/>
  <c r="C225" i="3"/>
  <c r="J225" i="3" s="1"/>
  <c r="A226" i="3"/>
  <c r="C226" i="3"/>
  <c r="J226" i="3" s="1"/>
  <c r="A227" i="3"/>
  <c r="C227" i="3"/>
  <c r="J227" i="3" s="1"/>
  <c r="A228" i="3"/>
  <c r="C228" i="3"/>
  <c r="J228" i="3" s="1"/>
  <c r="A229" i="3"/>
  <c r="C229" i="3"/>
  <c r="J229" i="3" s="1"/>
  <c r="A230" i="3"/>
  <c r="C230" i="3"/>
  <c r="J230" i="3" s="1"/>
  <c r="A231" i="3"/>
  <c r="C231" i="3"/>
  <c r="J231" i="3" s="1"/>
  <c r="A232" i="3"/>
  <c r="C232" i="3"/>
  <c r="J232" i="3" s="1"/>
  <c r="A233" i="3"/>
  <c r="C233" i="3"/>
  <c r="J233" i="3" s="1"/>
  <c r="A234" i="3"/>
  <c r="C234" i="3"/>
  <c r="J234" i="3" s="1"/>
  <c r="A235" i="3"/>
  <c r="C235" i="3"/>
  <c r="J235" i="3" s="1"/>
  <c r="A236" i="3"/>
  <c r="C236" i="3"/>
  <c r="J236" i="3" s="1"/>
  <c r="A237" i="3"/>
  <c r="C237" i="3"/>
  <c r="J237" i="3" s="1"/>
  <c r="A238" i="3"/>
  <c r="C238" i="3"/>
  <c r="J238" i="3" s="1"/>
  <c r="A239" i="3"/>
  <c r="C239" i="3"/>
  <c r="J239" i="3" s="1"/>
  <c r="A240" i="3"/>
  <c r="C240" i="3"/>
  <c r="J240" i="3" s="1"/>
  <c r="A241" i="3"/>
  <c r="C241" i="3"/>
  <c r="J241" i="3" s="1"/>
  <c r="A242" i="3"/>
  <c r="C242" i="3"/>
  <c r="J242" i="3" s="1"/>
  <c r="A243" i="3"/>
  <c r="C243" i="3"/>
  <c r="J243" i="3" s="1"/>
  <c r="A244" i="3"/>
  <c r="C244" i="3"/>
  <c r="J244" i="3" s="1"/>
  <c r="A245" i="3"/>
  <c r="C245" i="3"/>
  <c r="J245" i="3" s="1"/>
  <c r="A246" i="3"/>
  <c r="C246" i="3"/>
  <c r="J246" i="3" s="1"/>
  <c r="A247" i="3"/>
  <c r="C247" i="3"/>
  <c r="J247" i="3" s="1"/>
  <c r="A248" i="3"/>
  <c r="C248" i="3"/>
  <c r="J248" i="3" s="1"/>
  <c r="A249" i="3"/>
  <c r="C249" i="3"/>
  <c r="J249" i="3" s="1"/>
  <c r="A250" i="3"/>
  <c r="C250" i="3"/>
  <c r="J250" i="3" s="1"/>
  <c r="A251" i="3"/>
  <c r="C251" i="3"/>
  <c r="J251" i="3" s="1"/>
  <c r="A252" i="3"/>
  <c r="C252" i="3"/>
  <c r="J252" i="3" s="1"/>
  <c r="A253" i="3"/>
  <c r="C253" i="3"/>
  <c r="J253" i="3" s="1"/>
  <c r="A254" i="3"/>
  <c r="C254" i="3"/>
  <c r="J254" i="3" s="1"/>
  <c r="A255" i="3"/>
  <c r="C255" i="3"/>
  <c r="J255" i="3" s="1"/>
  <c r="A256" i="3"/>
  <c r="C256" i="3"/>
  <c r="J256" i="3" s="1"/>
  <c r="A257" i="3"/>
  <c r="C257" i="3"/>
  <c r="J257" i="3" s="1"/>
  <c r="A258" i="3"/>
  <c r="C258" i="3"/>
  <c r="J258" i="3" s="1"/>
  <c r="A259" i="3"/>
  <c r="C259" i="3"/>
  <c r="J259" i="3" s="1"/>
  <c r="A260" i="3"/>
  <c r="C260" i="3"/>
  <c r="J260" i="3" s="1"/>
  <c r="A261" i="3"/>
  <c r="C261" i="3"/>
  <c r="J261" i="3" s="1"/>
  <c r="A262" i="3"/>
  <c r="C262" i="3"/>
  <c r="J262" i="3" s="1"/>
  <c r="A263" i="3"/>
  <c r="C263" i="3"/>
  <c r="J263" i="3" s="1"/>
  <c r="A264" i="3"/>
  <c r="C264" i="3"/>
  <c r="J264" i="3" s="1"/>
  <c r="A265" i="3"/>
  <c r="C265" i="3"/>
  <c r="J265" i="3" s="1"/>
  <c r="A266" i="3"/>
  <c r="C266" i="3"/>
  <c r="J266" i="3" s="1"/>
  <c r="A267" i="3"/>
  <c r="C267" i="3"/>
  <c r="J267" i="3" s="1"/>
  <c r="A268" i="3"/>
  <c r="C268" i="3"/>
  <c r="J268" i="3" s="1"/>
  <c r="A269" i="3"/>
  <c r="C269" i="3"/>
  <c r="J269" i="3" s="1"/>
  <c r="A270" i="3"/>
  <c r="C270" i="3"/>
  <c r="J270" i="3" s="1"/>
  <c r="A271" i="3"/>
  <c r="C271" i="3"/>
  <c r="J271" i="3" s="1"/>
  <c r="A272" i="3"/>
  <c r="C272" i="3"/>
  <c r="J272" i="3" s="1"/>
  <c r="A273" i="3"/>
  <c r="C273" i="3"/>
  <c r="J273" i="3" s="1"/>
  <c r="A274" i="3"/>
  <c r="C274" i="3"/>
  <c r="J274" i="3" s="1"/>
  <c r="A275" i="3"/>
  <c r="C275" i="3"/>
  <c r="J275" i="3" s="1"/>
  <c r="A276" i="3"/>
  <c r="C276" i="3"/>
  <c r="J276" i="3" s="1"/>
  <c r="A87" i="3"/>
  <c r="C87" i="3"/>
  <c r="J87" i="3" s="1"/>
  <c r="A88" i="3"/>
  <c r="C88" i="3"/>
  <c r="J88" i="3" s="1"/>
  <c r="A89" i="3"/>
  <c r="C89" i="3"/>
  <c r="J89" i="3" s="1"/>
  <c r="A90" i="3"/>
  <c r="C90" i="3"/>
  <c r="J90" i="3" s="1"/>
  <c r="A91" i="3"/>
  <c r="C91" i="3"/>
  <c r="J91" i="3" s="1"/>
  <c r="A92" i="3"/>
  <c r="C92" i="3"/>
  <c r="J92" i="3" s="1"/>
  <c r="A93" i="3"/>
  <c r="C93" i="3"/>
  <c r="J93" i="3" s="1"/>
  <c r="A94" i="3"/>
  <c r="C94" i="3"/>
  <c r="J94" i="3" s="1"/>
  <c r="A95" i="3"/>
  <c r="C95" i="3"/>
  <c r="J95" i="3" s="1"/>
  <c r="A96" i="3"/>
  <c r="C96" i="3"/>
  <c r="J96" i="3" s="1"/>
  <c r="A97" i="3"/>
  <c r="C97" i="3"/>
  <c r="J97" i="3" s="1"/>
  <c r="A98" i="3"/>
  <c r="C98" i="3"/>
  <c r="J98" i="3" s="1"/>
  <c r="A99" i="3"/>
  <c r="C99" i="3"/>
  <c r="J99" i="3" s="1"/>
  <c r="A67" i="3"/>
  <c r="C67" i="3"/>
  <c r="J67" i="3" s="1"/>
  <c r="A68" i="3"/>
  <c r="C68" i="3"/>
  <c r="J68" i="3" s="1"/>
  <c r="A69" i="3"/>
  <c r="C69" i="3"/>
  <c r="J69" i="3" s="1"/>
  <c r="A70" i="3"/>
  <c r="C70" i="3"/>
  <c r="J70" i="3" s="1"/>
  <c r="A71" i="3"/>
  <c r="C71" i="3"/>
  <c r="J71" i="3" s="1"/>
  <c r="A72" i="3"/>
  <c r="C72" i="3"/>
  <c r="J72" i="3" s="1"/>
  <c r="A73" i="3"/>
  <c r="C73" i="3"/>
  <c r="J73" i="3" s="1"/>
  <c r="A74" i="3"/>
  <c r="C74" i="3"/>
  <c r="J74" i="3" s="1"/>
  <c r="A75" i="3"/>
  <c r="C75" i="3"/>
  <c r="J75" i="3" s="1"/>
  <c r="A76" i="3"/>
  <c r="C76" i="3"/>
  <c r="J76" i="3" s="1"/>
  <c r="A77" i="3"/>
  <c r="C77" i="3"/>
  <c r="J77" i="3" s="1"/>
  <c r="A78" i="3"/>
  <c r="C78" i="3"/>
  <c r="J78" i="3" s="1"/>
  <c r="A79" i="3"/>
  <c r="C79" i="3"/>
  <c r="J79" i="3" s="1"/>
  <c r="A80" i="3"/>
  <c r="C80" i="3"/>
  <c r="J80" i="3" s="1"/>
  <c r="A81" i="3"/>
  <c r="C81" i="3"/>
  <c r="J81" i="3" s="1"/>
  <c r="A82" i="3"/>
  <c r="C82" i="3"/>
  <c r="J82" i="3" s="1"/>
  <c r="A83" i="3"/>
  <c r="C83" i="3"/>
  <c r="J83" i="3" s="1"/>
  <c r="A84" i="3"/>
  <c r="C84" i="3"/>
  <c r="J84" i="3" s="1"/>
  <c r="A85" i="3"/>
  <c r="C85" i="3"/>
  <c r="J85" i="3" s="1"/>
  <c r="A86" i="3"/>
  <c r="C86" i="3"/>
  <c r="J86" i="3" s="1"/>
  <c r="A49" i="3"/>
  <c r="C49" i="3"/>
  <c r="J49" i="3" s="1"/>
  <c r="A50" i="3"/>
  <c r="C50" i="3"/>
  <c r="J50" i="3" s="1"/>
  <c r="A51" i="3"/>
  <c r="C51" i="3"/>
  <c r="J51" i="3" s="1"/>
  <c r="A52" i="3"/>
  <c r="C52" i="3"/>
  <c r="J52" i="3" s="1"/>
  <c r="A53" i="3"/>
  <c r="C53" i="3"/>
  <c r="J53" i="3" s="1"/>
  <c r="A54" i="3"/>
  <c r="C54" i="3"/>
  <c r="J54" i="3" s="1"/>
  <c r="A55" i="3"/>
  <c r="C55" i="3"/>
  <c r="J55" i="3" s="1"/>
  <c r="A56" i="3"/>
  <c r="C56" i="3"/>
  <c r="J56" i="3" s="1"/>
  <c r="A57" i="3"/>
  <c r="C57" i="3"/>
  <c r="J57" i="3" s="1"/>
  <c r="A58" i="3"/>
  <c r="C58" i="3"/>
  <c r="J58" i="3" s="1"/>
  <c r="A59" i="3"/>
  <c r="C59" i="3"/>
  <c r="J59" i="3" s="1"/>
  <c r="A60" i="3"/>
  <c r="C60" i="3"/>
  <c r="J60" i="3" s="1"/>
  <c r="A61" i="3"/>
  <c r="C61" i="3"/>
  <c r="J61" i="3" s="1"/>
  <c r="A62" i="3"/>
  <c r="C62" i="3"/>
  <c r="J62" i="3" s="1"/>
  <c r="A63" i="3"/>
  <c r="C63" i="3"/>
  <c r="J63" i="3" s="1"/>
  <c r="A64" i="3"/>
  <c r="C64" i="3"/>
  <c r="J64" i="3" s="1"/>
  <c r="A65" i="3"/>
  <c r="C65" i="3"/>
  <c r="J65" i="3" s="1"/>
  <c r="A66" i="3"/>
  <c r="C66" i="3"/>
  <c r="J66" i="3" s="1"/>
  <c r="A18" i="3"/>
  <c r="C18" i="3"/>
  <c r="J18" i="3" s="1"/>
  <c r="A19" i="3"/>
  <c r="C19" i="3"/>
  <c r="J19" i="3" s="1"/>
  <c r="A20" i="3"/>
  <c r="C20" i="3"/>
  <c r="J20" i="3" s="1"/>
  <c r="A21" i="3"/>
  <c r="C21" i="3"/>
  <c r="J21" i="3" s="1"/>
  <c r="A22" i="3"/>
  <c r="C22" i="3"/>
  <c r="J22" i="3" s="1"/>
  <c r="A23" i="3"/>
  <c r="C23" i="3"/>
  <c r="J23" i="3" s="1"/>
  <c r="A24" i="3"/>
  <c r="C24" i="3"/>
  <c r="J24" i="3" s="1"/>
  <c r="A25" i="3"/>
  <c r="C25" i="3"/>
  <c r="J25" i="3" s="1"/>
  <c r="A26" i="3"/>
  <c r="C26" i="3"/>
  <c r="J26" i="3" s="1"/>
  <c r="A27" i="3"/>
  <c r="C27" i="3"/>
  <c r="J27" i="3" s="1"/>
  <c r="A28" i="3"/>
  <c r="C28" i="3"/>
  <c r="J28" i="3" s="1"/>
  <c r="A29" i="3"/>
  <c r="C29" i="3"/>
  <c r="J29" i="3" s="1"/>
  <c r="A30" i="3"/>
  <c r="C30" i="3"/>
  <c r="J30" i="3" s="1"/>
  <c r="A31" i="3"/>
  <c r="C31" i="3"/>
  <c r="J31" i="3" s="1"/>
  <c r="A32" i="3"/>
  <c r="C32" i="3"/>
  <c r="J32" i="3" s="1"/>
  <c r="A33" i="3"/>
  <c r="C33" i="3"/>
  <c r="J33" i="3" s="1"/>
  <c r="A34" i="3"/>
  <c r="C34" i="3"/>
  <c r="J34" i="3" s="1"/>
  <c r="A35" i="3"/>
  <c r="C35" i="3"/>
  <c r="J35" i="3" s="1"/>
  <c r="A36" i="3"/>
  <c r="C36" i="3"/>
  <c r="J36" i="3" s="1"/>
  <c r="A37" i="3"/>
  <c r="C37" i="3"/>
  <c r="J37" i="3" s="1"/>
  <c r="A38" i="3"/>
  <c r="C38" i="3"/>
  <c r="J38" i="3" s="1"/>
  <c r="A39" i="3"/>
  <c r="C39" i="3"/>
  <c r="J39" i="3" s="1"/>
  <c r="A40" i="3"/>
  <c r="C40" i="3"/>
  <c r="J40" i="3" s="1"/>
  <c r="A41" i="3"/>
  <c r="C41" i="3"/>
  <c r="J41" i="3" s="1"/>
  <c r="A42" i="3"/>
  <c r="C42" i="3"/>
  <c r="J42" i="3" s="1"/>
  <c r="A43" i="3"/>
  <c r="C43" i="3"/>
  <c r="J43" i="3" s="1"/>
  <c r="A44" i="3"/>
  <c r="C44" i="3"/>
  <c r="J44" i="3" s="1"/>
  <c r="A45" i="3"/>
  <c r="C45" i="3"/>
  <c r="J45" i="3" s="1"/>
  <c r="A46" i="3"/>
  <c r="C46" i="3"/>
  <c r="J46" i="3" s="1"/>
  <c r="A47" i="3"/>
  <c r="C47" i="3"/>
  <c r="J47" i="3" s="1"/>
  <c r="A48" i="3"/>
  <c r="C48" i="3"/>
  <c r="J48" i="3" s="1"/>
  <c r="D17" i="3"/>
  <c r="C17" i="3"/>
  <c r="J17" i="3" s="1"/>
  <c r="A17" i="3"/>
  <c r="E73" i="3" l="1"/>
  <c r="E193" i="3"/>
  <c r="E169" i="3"/>
  <c r="F240" i="3"/>
  <c r="E272" i="3"/>
  <c r="F161" i="3"/>
  <c r="E275" i="3"/>
  <c r="E70" i="3"/>
  <c r="F18" i="3"/>
  <c r="H19" i="3"/>
  <c r="F198" i="3"/>
  <c r="E183" i="3"/>
  <c r="E139" i="3"/>
  <c r="E256" i="3"/>
  <c r="E224" i="3"/>
  <c r="E254" i="3"/>
  <c r="F250" i="3"/>
  <c r="E222" i="3"/>
  <c r="F218" i="3"/>
  <c r="H207" i="3"/>
  <c r="E206" i="3"/>
  <c r="H175" i="3"/>
  <c r="E174" i="3"/>
  <c r="H143" i="3"/>
  <c r="H111" i="3"/>
  <c r="H79" i="3"/>
  <c r="E78" i="3"/>
  <c r="H47" i="3"/>
  <c r="G248" i="3"/>
  <c r="G216" i="3"/>
  <c r="G182" i="3"/>
  <c r="E271" i="3"/>
  <c r="E239" i="3"/>
  <c r="E269" i="3"/>
  <c r="E237" i="3"/>
  <c r="F265" i="3"/>
  <c r="F233" i="3"/>
  <c r="H30" i="3"/>
  <c r="X5" i="1"/>
  <c r="E244" i="3"/>
  <c r="E276" i="3"/>
  <c r="E268" i="3"/>
  <c r="E236" i="3"/>
  <c r="E260" i="3"/>
  <c r="E228" i="3"/>
  <c r="E252" i="3"/>
  <c r="E220" i="3"/>
  <c r="B5" i="3" a="1"/>
  <c r="B5" i="3" s="1"/>
  <c r="B6" i="3" a="1"/>
  <c r="B6" i="3" s="1"/>
  <c r="H17" i="3" l="1"/>
  <c r="B10" i="3" s="1" a="1"/>
  <c r="B10" i="3" s="1"/>
  <c r="I119" i="3" l="1"/>
  <c r="G125" i="3"/>
  <c r="G127" i="3"/>
  <c r="G139" i="3"/>
  <c r="F129" i="3"/>
  <c r="R146" i="1"/>
  <c r="F158" i="3" s="1"/>
  <c r="R145" i="1"/>
  <c r="F157" i="3" s="1"/>
  <c r="U146" i="1"/>
  <c r="G158" i="3" s="1"/>
  <c r="G129" i="3"/>
  <c r="F29" i="3"/>
  <c r="G119" i="3"/>
  <c r="G131" i="3"/>
  <c r="G143" i="3"/>
  <c r="G46" i="3"/>
  <c r="F46" i="3"/>
  <c r="G29" i="3"/>
  <c r="G135" i="3"/>
  <c r="G133" i="3"/>
  <c r="G145" i="3"/>
  <c r="U145" i="1"/>
  <c r="G157" i="3" s="1"/>
  <c r="R147" i="1"/>
  <c r="F159" i="3" s="1"/>
  <c r="U147" i="1"/>
  <c r="G159" i="3" s="1"/>
  <c r="O145" i="1"/>
  <c r="I159" i="3"/>
  <c r="I158" i="3"/>
  <c r="I157" i="3"/>
  <c r="O147" i="1"/>
  <c r="O146" i="1"/>
  <c r="O135" i="1"/>
  <c r="E147" i="3" s="1"/>
  <c r="I46" i="3" l="1"/>
  <c r="F127" i="3"/>
  <c r="F139" i="3"/>
  <c r="F145" i="3"/>
  <c r="F119" i="3"/>
  <c r="F135" i="3"/>
  <c r="F131" i="3"/>
  <c r="F133" i="3"/>
  <c r="F143" i="3"/>
  <c r="F125" i="3"/>
  <c r="E159" i="3"/>
  <c r="O144" i="1"/>
  <c r="E156" i="3" s="1"/>
  <c r="E157" i="3"/>
  <c r="E158" i="3"/>
  <c r="O136" i="1"/>
  <c r="E148" i="3" s="1"/>
  <c r="O143" i="1" l="1"/>
  <c r="E155" i="3" s="1"/>
  <c r="O134" i="1"/>
  <c r="E146" i="3" s="1"/>
  <c r="O30" i="1"/>
  <c r="E42" i="3" s="1"/>
  <c r="U40" i="1" l="1"/>
  <c r="G52" i="3" s="1"/>
  <c r="U120" i="1"/>
  <c r="G132" i="3" s="1"/>
  <c r="U75" i="1"/>
  <c r="G87" i="3" s="1"/>
  <c r="U30" i="1"/>
  <c r="G42" i="3" s="1"/>
  <c r="U53" i="1"/>
  <c r="G65" i="3" s="1"/>
  <c r="U80" i="1"/>
  <c r="G92" i="3" s="1"/>
  <c r="U112" i="1"/>
  <c r="G124" i="3" s="1"/>
  <c r="U128" i="1"/>
  <c r="G140" i="3" s="1"/>
  <c r="U87" i="1"/>
  <c r="G99" i="3" s="1"/>
  <c r="U39" i="1"/>
  <c r="G51" i="3" s="1"/>
  <c r="U44" i="1"/>
  <c r="G56" i="3" s="1"/>
  <c r="U15" i="1"/>
  <c r="G27" i="3" s="1"/>
  <c r="U143" i="1"/>
  <c r="G155" i="3" s="1"/>
  <c r="U137" i="1"/>
  <c r="G149" i="3" s="1"/>
  <c r="U138" i="1"/>
  <c r="G150" i="3" s="1"/>
  <c r="U77" i="1"/>
  <c r="G89" i="3" s="1"/>
  <c r="U91" i="1"/>
  <c r="G103" i="3" s="1"/>
  <c r="U62" i="1"/>
  <c r="G74" i="3" s="1"/>
  <c r="U20" i="1"/>
  <c r="G32" i="3" s="1"/>
  <c r="U71" i="1"/>
  <c r="G83" i="3" s="1"/>
  <c r="U11" i="1"/>
  <c r="G23" i="3" s="1"/>
  <c r="U140" i="1"/>
  <c r="G152" i="3" s="1"/>
  <c r="U27" i="1"/>
  <c r="G39" i="3" s="1"/>
  <c r="U52" i="1"/>
  <c r="G64" i="3" s="1"/>
  <c r="U94" i="1"/>
  <c r="G106" i="3" s="1"/>
  <c r="U68" i="1"/>
  <c r="G80" i="3" s="1"/>
  <c r="U38" i="1"/>
  <c r="G50" i="3" s="1"/>
  <c r="U124" i="1"/>
  <c r="G136" i="3" s="1"/>
  <c r="U122" i="1"/>
  <c r="G134" i="3" s="1"/>
  <c r="U98" i="1"/>
  <c r="G110" i="3" s="1"/>
  <c r="U82" i="1"/>
  <c r="G94" i="3" s="1"/>
  <c r="U42" i="1"/>
  <c r="G54" i="3" s="1"/>
  <c r="U78" i="1"/>
  <c r="G90" i="3" s="1"/>
  <c r="U23" i="1"/>
  <c r="G35" i="3" s="1"/>
  <c r="U24" i="1"/>
  <c r="G36" i="3" s="1"/>
  <c r="U136" i="1"/>
  <c r="G148" i="3" s="1"/>
  <c r="U141" i="1"/>
  <c r="G153" i="3" s="1"/>
  <c r="U9" i="1"/>
  <c r="G21" i="3" s="1"/>
  <c r="U81" i="1"/>
  <c r="G93" i="3" s="1"/>
  <c r="U16" i="1"/>
  <c r="G28" i="3" s="1"/>
  <c r="U114" i="1"/>
  <c r="G126" i="3" s="1"/>
  <c r="U118" i="1"/>
  <c r="G130" i="3" s="1"/>
  <c r="U88" i="1"/>
  <c r="G100" i="3" s="1"/>
  <c r="U92" i="1"/>
  <c r="G104" i="3" s="1"/>
  <c r="U41" i="1"/>
  <c r="G53" i="3" s="1"/>
  <c r="U116" i="1"/>
  <c r="G128" i="3" s="1"/>
  <c r="U70" i="1"/>
  <c r="G82" i="3" s="1"/>
  <c r="U26" i="1"/>
  <c r="G38" i="3" s="1"/>
  <c r="U31" i="1"/>
  <c r="G43" i="3" s="1"/>
  <c r="U135" i="1"/>
  <c r="G147" i="3" s="1"/>
  <c r="U103" i="1"/>
  <c r="G115" i="3" s="1"/>
  <c r="U43" i="1"/>
  <c r="G55" i="3" s="1"/>
  <c r="U65" i="1"/>
  <c r="G77" i="3" s="1"/>
  <c r="U89" i="1"/>
  <c r="G101" i="3" s="1"/>
  <c r="U63" i="1"/>
  <c r="G75" i="3" s="1"/>
  <c r="U129" i="1"/>
  <c r="G141" i="3" s="1"/>
  <c r="U125" i="1"/>
  <c r="G137" i="3" s="1"/>
  <c r="U139" i="1"/>
  <c r="G151" i="3" s="1"/>
  <c r="U64" i="1"/>
  <c r="G76" i="3" s="1"/>
  <c r="U83" i="1"/>
  <c r="G95" i="3" s="1"/>
  <c r="U104" i="1"/>
  <c r="G116" i="3" s="1"/>
  <c r="U46" i="1"/>
  <c r="G58" i="3" s="1"/>
  <c r="U37" i="1"/>
  <c r="G49" i="3" s="1"/>
  <c r="U33" i="1"/>
  <c r="G45" i="3" s="1"/>
  <c r="U144" i="1"/>
  <c r="G156" i="3" s="1"/>
  <c r="U95" i="1"/>
  <c r="G107" i="3" s="1"/>
  <c r="U72" i="1"/>
  <c r="G84" i="3" s="1"/>
  <c r="U13" i="1"/>
  <c r="G25" i="3" s="1"/>
  <c r="U97" i="1"/>
  <c r="G109" i="3" s="1"/>
  <c r="U108" i="1"/>
  <c r="G120" i="3" s="1"/>
  <c r="U102" i="1"/>
  <c r="G114" i="3" s="1"/>
  <c r="U109" i="1"/>
  <c r="G121" i="3" s="1"/>
  <c r="U106" i="1"/>
  <c r="G118" i="3" s="1"/>
  <c r="U96" i="1"/>
  <c r="G108" i="3" s="1"/>
  <c r="U90" i="1"/>
  <c r="G102" i="3" s="1"/>
  <c r="U10" i="1"/>
  <c r="G22" i="3" s="1"/>
  <c r="U105" i="1"/>
  <c r="G117" i="3" s="1"/>
  <c r="U93" i="1"/>
  <c r="G105" i="3" s="1"/>
  <c r="U14" i="1"/>
  <c r="G26" i="3" s="1"/>
  <c r="U99" i="1"/>
  <c r="G111" i="3" s="1"/>
  <c r="U132" i="1"/>
  <c r="G144" i="3" s="1"/>
  <c r="U49" i="1"/>
  <c r="G61" i="3" s="1"/>
  <c r="U111" i="1"/>
  <c r="G123" i="3" s="1"/>
  <c r="U21" i="1"/>
  <c r="G33" i="3" s="1"/>
  <c r="U50" i="1"/>
  <c r="G62" i="3" s="1"/>
  <c r="U69" i="1"/>
  <c r="G81" i="3" s="1"/>
  <c r="U86" i="1"/>
  <c r="G98" i="3" s="1"/>
  <c r="U45" i="1"/>
  <c r="G57" i="3" s="1"/>
  <c r="U134" i="1"/>
  <c r="G146" i="3" s="1"/>
  <c r="U110" i="1"/>
  <c r="G122" i="3" s="1"/>
  <c r="U73" i="1"/>
  <c r="G85" i="3" s="1"/>
  <c r="U101" i="1"/>
  <c r="G113" i="3" s="1"/>
  <c r="U74" i="1"/>
  <c r="G86" i="3" s="1"/>
  <c r="U54" i="1"/>
  <c r="G66" i="3" s="1"/>
  <c r="U100" i="1"/>
  <c r="G112" i="3" s="1"/>
  <c r="U79" i="1"/>
  <c r="G91" i="3" s="1"/>
  <c r="U57" i="1"/>
  <c r="G69" i="3" s="1"/>
  <c r="U25" i="1"/>
  <c r="G37" i="3" s="1"/>
  <c r="U36" i="1"/>
  <c r="G48" i="3" s="1"/>
  <c r="U47" i="1"/>
  <c r="G59" i="3" s="1"/>
  <c r="U76" i="1"/>
  <c r="G88" i="3" s="1"/>
  <c r="U142" i="1"/>
  <c r="G154" i="3" s="1"/>
  <c r="U5" i="1"/>
  <c r="G17" i="3" s="1"/>
  <c r="B9" i="3" s="1" a="1"/>
  <c r="B9" i="3" s="1"/>
  <c r="U7" i="1"/>
  <c r="G19" i="3" s="1"/>
  <c r="U56" i="1"/>
  <c r="G68" i="3" s="1"/>
  <c r="U55" i="1"/>
  <c r="G67" i="3" s="1"/>
  <c r="U51" i="1"/>
  <c r="G63" i="3" s="1"/>
  <c r="U126" i="1"/>
  <c r="G138" i="3" s="1"/>
  <c r="U48" i="1"/>
  <c r="G60" i="3" s="1"/>
  <c r="U85" i="1"/>
  <c r="G97" i="3" s="1"/>
  <c r="U84" i="1"/>
  <c r="G96" i="3" s="1"/>
  <c r="U130" i="1"/>
  <c r="G142" i="3" s="1"/>
  <c r="R132" i="1" l="1"/>
  <c r="F144" i="3" s="1"/>
  <c r="R98" i="1"/>
  <c r="F110" i="3" s="1"/>
  <c r="R126" i="1"/>
  <c r="F138" i="3" s="1"/>
  <c r="R38" i="1"/>
  <c r="F50" i="3" s="1"/>
  <c r="F39" i="3"/>
  <c r="F57" i="3"/>
  <c r="R84" i="1"/>
  <c r="F96" i="3" s="1"/>
  <c r="F142" i="3"/>
  <c r="R111" i="1"/>
  <c r="F123" i="3" s="1"/>
  <c r="F32" i="3"/>
  <c r="R76" i="1"/>
  <c r="F88" i="3" s="1"/>
  <c r="F38" i="3"/>
  <c r="F63" i="3"/>
  <c r="R140" i="1"/>
  <c r="F152" i="3" s="1"/>
  <c r="F33" i="3"/>
  <c r="F89" i="3"/>
  <c r="R100" i="1"/>
  <c r="F112" i="3" s="1"/>
  <c r="F101" i="3"/>
  <c r="F124" i="3"/>
  <c r="R62" i="1"/>
  <c r="F74" i="3" s="1"/>
  <c r="F148" i="3"/>
  <c r="F107" i="3"/>
  <c r="R94" i="1"/>
  <c r="F106" i="3" s="1"/>
  <c r="F42" i="3"/>
  <c r="F56" i="3"/>
  <c r="F43" i="3"/>
  <c r="R110" i="1"/>
  <c r="F122" i="3" s="1"/>
  <c r="R92" i="1"/>
  <c r="F104" i="3" s="1"/>
  <c r="F37" i="3"/>
  <c r="F103" i="3"/>
  <c r="R7" i="1"/>
  <c r="F19" i="3" s="1"/>
  <c r="F155" i="3"/>
  <c r="R48" i="1"/>
  <c r="F60" i="3" s="1"/>
  <c r="R54" i="1"/>
  <c r="F66" i="3" s="1"/>
  <c r="R52" i="1"/>
  <c r="F64" i="3" s="1"/>
  <c r="F132" i="3"/>
  <c r="F67" i="3"/>
  <c r="F115" i="3"/>
  <c r="F85" i="3"/>
  <c r="R37" i="1"/>
  <c r="F49" i="3" s="1"/>
  <c r="F117" i="3"/>
  <c r="F65" i="3"/>
  <c r="R102" i="1"/>
  <c r="F114" i="3" s="1"/>
  <c r="F23" i="3"/>
  <c r="R137" i="1"/>
  <c r="F149" i="3" s="1"/>
  <c r="R118" i="1"/>
  <c r="F130" i="3" s="1"/>
  <c r="R80" i="1"/>
  <c r="F92" i="3" s="1"/>
  <c r="R69" i="1"/>
  <c r="F81" i="3" s="1"/>
  <c r="F53" i="3"/>
  <c r="F146" i="3"/>
  <c r="R49" i="1"/>
  <c r="F61" i="3" s="1"/>
  <c r="R63" i="1"/>
  <c r="F75" i="3" s="1"/>
  <c r="F105" i="3"/>
  <c r="F52" i="3"/>
  <c r="R109" i="1"/>
  <c r="F121" i="3" s="1"/>
  <c r="F109" i="3"/>
  <c r="F87" i="3"/>
  <c r="F118" i="3"/>
  <c r="R39" i="1"/>
  <c r="F51" i="3" s="1"/>
  <c r="R142" i="1"/>
  <c r="F154" i="3" s="1"/>
  <c r="F83" i="3"/>
  <c r="F136" i="3"/>
  <c r="R43" i="1"/>
  <c r="F55" i="3" s="1"/>
  <c r="R86" i="1"/>
  <c r="F98" i="3" s="1"/>
  <c r="F21" i="3"/>
  <c r="F91" i="3"/>
  <c r="R108" i="1"/>
  <c r="F120" i="3" s="1"/>
  <c r="R64" i="1"/>
  <c r="F76" i="3" s="1"/>
  <c r="R36" i="1"/>
  <c r="F48" i="3" s="1"/>
  <c r="F35" i="3"/>
  <c r="R129" i="1"/>
  <c r="F141" i="3" s="1"/>
  <c r="R116" i="1"/>
  <c r="F128" i="3" s="1"/>
  <c r="F26" i="3"/>
  <c r="F99" i="3"/>
  <c r="F111" i="3"/>
  <c r="R114" i="1"/>
  <c r="F126" i="3" s="1"/>
  <c r="R10" i="1"/>
  <c r="F22" i="3" s="1"/>
  <c r="R78" i="1"/>
  <c r="F90" i="3" s="1"/>
  <c r="F25" i="3"/>
  <c r="R96" i="1"/>
  <c r="F108" i="3" s="1"/>
  <c r="F137" i="3"/>
  <c r="F17" i="3"/>
  <c r="B8" i="3" s="1" a="1"/>
  <c r="B8" i="3" s="1"/>
  <c r="F97" i="3"/>
  <c r="F147" i="3"/>
  <c r="R139" i="1"/>
  <c r="F151" i="3" s="1"/>
  <c r="F116" i="3"/>
  <c r="F140" i="3"/>
  <c r="F45" i="3"/>
  <c r="R56" i="1"/>
  <c r="F68" i="3" s="1"/>
  <c r="F156" i="3"/>
  <c r="R46" i="1"/>
  <c r="F58" i="3" s="1"/>
  <c r="F95" i="3"/>
  <c r="R65" i="1"/>
  <c r="F77" i="3" s="1"/>
  <c r="R42" i="1"/>
  <c r="F54" i="3" s="1"/>
  <c r="R90" i="1"/>
  <c r="F102" i="3" s="1"/>
  <c r="F93" i="3"/>
  <c r="F36" i="3"/>
  <c r="R88" i="1"/>
  <c r="F100" i="3" s="1"/>
  <c r="R72" i="1"/>
  <c r="F84" i="3" s="1"/>
  <c r="F28" i="3"/>
  <c r="R50" i="1"/>
  <c r="F62" i="3" s="1"/>
  <c r="F113" i="3"/>
  <c r="R122" i="1"/>
  <c r="F134" i="3" s="1"/>
  <c r="R74" i="1"/>
  <c r="F86" i="3" s="1"/>
  <c r="F69" i="3"/>
  <c r="R82" i="1"/>
  <c r="F94" i="3" s="1"/>
  <c r="F150" i="3"/>
  <c r="R68" i="1"/>
  <c r="F80" i="3" s="1"/>
  <c r="R141" i="1"/>
  <c r="F153" i="3" s="1"/>
  <c r="F27" i="3"/>
  <c r="F82" i="3"/>
  <c r="R47" i="1"/>
  <c r="F59" i="3" s="1"/>
  <c r="O138" i="1" l="1"/>
  <c r="E150" i="3" s="1"/>
  <c r="O80" i="1"/>
  <c r="E92" i="3" s="1"/>
  <c r="O26" i="1"/>
  <c r="E38" i="3" s="1"/>
  <c r="O85" i="1"/>
  <c r="E97" i="3" s="1"/>
  <c r="O128" i="1"/>
  <c r="E140" i="3" s="1"/>
  <c r="O112" i="1"/>
  <c r="E124" i="3" s="1"/>
  <c r="O116" i="1"/>
  <c r="E128" i="3" s="1"/>
  <c r="O82" i="1"/>
  <c r="E94" i="3" s="1"/>
  <c r="O130" i="1"/>
  <c r="E142" i="3" s="1"/>
  <c r="O88" i="1"/>
  <c r="E100" i="3" s="1"/>
  <c r="O104" i="1"/>
  <c r="E116" i="3" s="1"/>
  <c r="O79" i="1"/>
  <c r="E91" i="3" s="1"/>
  <c r="O108" i="1"/>
  <c r="E120" i="3" s="1"/>
  <c r="O37" i="1"/>
  <c r="E49" i="3" s="1"/>
  <c r="O69" i="1"/>
  <c r="E81" i="3" s="1"/>
  <c r="O74" i="1"/>
  <c r="E86" i="3" s="1"/>
  <c r="O10" i="1" l="1"/>
  <c r="E22" i="3" s="1"/>
  <c r="O16" i="1"/>
  <c r="E28" i="3" s="1"/>
  <c r="O36" i="1"/>
  <c r="E48" i="3" s="1"/>
  <c r="O72" i="1"/>
  <c r="E84" i="3" s="1"/>
  <c r="O38" i="1" l="1"/>
  <c r="E50" i="3" s="1"/>
  <c r="E29" i="3"/>
  <c r="O71" i="1"/>
  <c r="E83" i="3" s="1"/>
  <c r="O120" i="1"/>
  <c r="E132" i="3" s="1"/>
  <c r="O99" i="1"/>
  <c r="E111" i="3" s="1"/>
  <c r="O23" i="1"/>
  <c r="E35" i="3" s="1"/>
  <c r="O14" i="1"/>
  <c r="E26" i="3" s="1"/>
  <c r="O24" i="1"/>
  <c r="E36" i="3" s="1"/>
  <c r="O129" i="1"/>
  <c r="E141" i="3" s="1"/>
  <c r="O122" i="1"/>
  <c r="E134" i="3" s="1"/>
  <c r="O55" i="1"/>
  <c r="E67" i="3" s="1"/>
  <c r="O75" i="1"/>
  <c r="E87" i="3" s="1"/>
  <c r="O142" i="1"/>
  <c r="E154" i="3" s="1"/>
  <c r="O56" i="1"/>
  <c r="E68" i="3" s="1"/>
  <c r="O118" i="1"/>
  <c r="E130" i="3" s="1"/>
  <c r="O42" i="1"/>
  <c r="E54" i="3" s="1"/>
  <c r="O132" i="1"/>
  <c r="E144" i="3" s="1"/>
  <c r="O50" i="1"/>
  <c r="E62" i="3" s="1"/>
  <c r="O101" i="1"/>
  <c r="E113" i="3" s="1"/>
  <c r="O65" i="1"/>
  <c r="E77" i="3" s="1"/>
  <c r="O76" i="1"/>
  <c r="E88" i="3" s="1"/>
  <c r="O44" i="1"/>
  <c r="E56" i="3" s="1"/>
  <c r="O90" i="1"/>
  <c r="E102" i="3" s="1"/>
  <c r="O137" i="1"/>
  <c r="E149" i="3" s="1"/>
  <c r="O21" i="1"/>
  <c r="E33" i="3" s="1"/>
  <c r="O49" i="1"/>
  <c r="E61" i="3" s="1"/>
  <c r="O63" i="1"/>
  <c r="E75" i="3" s="1"/>
  <c r="O48" i="1"/>
  <c r="E60" i="3" s="1"/>
  <c r="O140" i="1"/>
  <c r="E152" i="3" s="1"/>
  <c r="O47" i="1"/>
  <c r="E59" i="3" s="1"/>
  <c r="O84" i="1"/>
  <c r="E96" i="3" s="1"/>
  <c r="O87" i="1"/>
  <c r="E99" i="3" s="1"/>
  <c r="O45" i="1"/>
  <c r="E57" i="3" s="1"/>
  <c r="O51" i="1"/>
  <c r="E63" i="3" s="1"/>
  <c r="O15" i="1"/>
  <c r="E27" i="3" s="1"/>
  <c r="O39" i="1"/>
  <c r="E51" i="3" s="1"/>
  <c r="O62" i="1"/>
  <c r="E74" i="3" s="1"/>
  <c r="O95" i="1"/>
  <c r="E107" i="3" s="1"/>
  <c r="O52" i="1"/>
  <c r="E64" i="3" s="1"/>
  <c r="O5" i="1"/>
  <c r="E17" i="3" s="1"/>
  <c r="B7" i="3" s="1" a="1"/>
  <c r="B7" i="3" s="1"/>
  <c r="O86" i="1"/>
  <c r="E98" i="3" s="1"/>
  <c r="O96" i="1"/>
  <c r="E108" i="3" s="1"/>
  <c r="O7" i="1"/>
  <c r="E19" i="3" s="1"/>
  <c r="O64" i="1"/>
  <c r="E76" i="3" s="1"/>
  <c r="O40" i="1"/>
  <c r="E52" i="3" s="1"/>
  <c r="O89" i="1"/>
  <c r="E101" i="3" s="1"/>
  <c r="O43" i="1"/>
  <c r="E55" i="3" s="1"/>
  <c r="O46" i="1"/>
  <c r="E58" i="3" s="1"/>
  <c r="O77" i="1"/>
  <c r="E89" i="3" s="1"/>
  <c r="O110" i="1"/>
  <c r="E122" i="3" s="1"/>
  <c r="O13" i="1"/>
  <c r="E25" i="3" s="1"/>
  <c r="O68" i="1"/>
  <c r="E80" i="3" s="1"/>
  <c r="O83" i="1"/>
  <c r="E95" i="3" s="1"/>
  <c r="E129" i="3"/>
  <c r="O54" i="1"/>
  <c r="E66" i="3" s="1"/>
  <c r="O126" i="1"/>
  <c r="E138" i="3" s="1"/>
  <c r="O78" i="1"/>
  <c r="E90" i="3" s="1"/>
  <c r="O98" i="1"/>
  <c r="E110" i="3" s="1"/>
  <c r="O111" i="1"/>
  <c r="E123" i="3" s="1"/>
  <c r="O124" i="1"/>
  <c r="E136" i="3" s="1"/>
  <c r="O114" i="1"/>
  <c r="E126" i="3" s="1"/>
  <c r="O11" i="1"/>
  <c r="E23" i="3" s="1"/>
  <c r="O20" i="1"/>
  <c r="E32" i="3" s="1"/>
  <c r="O53" i="1"/>
  <c r="E65" i="3" s="1"/>
  <c r="O141" i="1"/>
  <c r="E153" i="3" s="1"/>
  <c r="O57" i="1"/>
  <c r="E69" i="3" s="1"/>
  <c r="O81" i="1"/>
  <c r="E93" i="3" s="1"/>
  <c r="O103" i="1"/>
  <c r="E115" i="3" s="1"/>
  <c r="O100" i="1"/>
  <c r="E112" i="3" s="1"/>
  <c r="O105" i="1"/>
  <c r="E117" i="3" s="1"/>
  <c r="O139" i="1"/>
  <c r="E151" i="3" s="1"/>
  <c r="O91" i="1"/>
  <c r="E103" i="3" s="1"/>
  <c r="O70" i="1"/>
  <c r="E82" i="3" s="1"/>
  <c r="O25" i="1"/>
  <c r="E37" i="3" s="1"/>
  <c r="O106" i="1"/>
  <c r="E118" i="3" s="1"/>
  <c r="O109" i="1"/>
  <c r="E121" i="3" s="1"/>
  <c r="O94" i="1"/>
  <c r="E106" i="3" s="1"/>
  <c r="O93" i="1"/>
  <c r="E105" i="3" s="1"/>
  <c r="O125" i="1"/>
  <c r="E137" i="3" s="1"/>
  <c r="O73" i="1"/>
  <c r="E85" i="3" s="1"/>
  <c r="O97" i="1"/>
  <c r="E109" i="3" s="1"/>
  <c r="O27" i="1"/>
  <c r="E39" i="3" s="1"/>
  <c r="O102" i="1"/>
  <c r="E114" i="3" s="1"/>
  <c r="O33" i="1"/>
  <c r="E45" i="3" s="1"/>
  <c r="O41" i="1"/>
  <c r="E53" i="3" s="1"/>
  <c r="O9" i="1"/>
  <c r="E21" i="3" s="1"/>
  <c r="O92" i="1"/>
  <c r="E104" i="3" s="1"/>
  <c r="O31" i="1"/>
  <c r="E43" i="3" s="1"/>
  <c r="L49" i="1" l="1"/>
  <c r="L137" i="1"/>
  <c r="L116" i="1"/>
  <c r="I106" i="3"/>
  <c r="L36" i="1"/>
  <c r="K51" i="1"/>
  <c r="I28" i="3"/>
  <c r="I94" i="3"/>
  <c r="K82" i="1"/>
  <c r="L82" i="1"/>
  <c r="E46" i="3"/>
  <c r="L85" i="1"/>
  <c r="K85" i="1"/>
  <c r="I97" i="3"/>
  <c r="L108" i="1"/>
  <c r="K108" i="1"/>
  <c r="I120" i="3"/>
  <c r="K30" i="1"/>
  <c r="L30" i="1"/>
  <c r="I42" i="3"/>
  <c r="L136" i="1"/>
  <c r="K136" i="1"/>
  <c r="I148" i="3"/>
  <c r="K135" i="1"/>
  <c r="L135" i="1"/>
  <c r="I147" i="3"/>
  <c r="L134" i="1"/>
  <c r="I146" i="3"/>
  <c r="K134" i="1"/>
  <c r="L69" i="1"/>
  <c r="I81" i="3"/>
  <c r="K69" i="1"/>
  <c r="L112" i="1"/>
  <c r="K112" i="1"/>
  <c r="I124" i="3"/>
  <c r="L104" i="1"/>
  <c r="I116" i="3"/>
  <c r="K104" i="1"/>
  <c r="K130" i="1"/>
  <c r="L130" i="1"/>
  <c r="I142" i="3"/>
  <c r="L138" i="1"/>
  <c r="K138" i="1"/>
  <c r="I150" i="3"/>
  <c r="K62" i="1"/>
  <c r="L62" i="1"/>
  <c r="I74" i="3"/>
  <c r="I61" i="3" l="1"/>
  <c r="K49" i="1"/>
  <c r="I149" i="3"/>
  <c r="K137" i="1"/>
  <c r="K94" i="1"/>
  <c r="L94" i="1"/>
  <c r="K116" i="1"/>
  <c r="I128" i="3"/>
  <c r="I112" i="3"/>
  <c r="K128" i="1"/>
  <c r="I21" i="3"/>
  <c r="K36" i="1"/>
  <c r="K16" i="1"/>
  <c r="L16" i="1"/>
  <c r="L51" i="1"/>
  <c r="I48" i="3"/>
  <c r="L81" i="1"/>
  <c r="I63" i="3"/>
  <c r="I38" i="3"/>
  <c r="K26" i="1"/>
  <c r="L26" i="1"/>
  <c r="K52" i="1"/>
  <c r="L52" i="1"/>
  <c r="I64" i="3"/>
  <c r="L64" i="1"/>
  <c r="K64" i="1"/>
  <c r="I76" i="3"/>
  <c r="I118" i="3"/>
  <c r="L106" i="1"/>
  <c r="K106" i="1"/>
  <c r="K114" i="1"/>
  <c r="L114" i="1"/>
  <c r="I126" i="3"/>
  <c r="L91" i="1"/>
  <c r="K91" i="1"/>
  <c r="I103" i="3"/>
  <c r="L65" i="1"/>
  <c r="K65" i="1"/>
  <c r="I77" i="3"/>
  <c r="I69" i="3"/>
  <c r="L57" i="1"/>
  <c r="K57" i="1"/>
  <c r="I144" i="3"/>
  <c r="L132" i="1"/>
  <c r="K132" i="1"/>
  <c r="K45" i="1"/>
  <c r="L45" i="1"/>
  <c r="I57" i="3"/>
  <c r="I156" i="3"/>
  <c r="L144" i="1"/>
  <c r="K144" i="1"/>
  <c r="L68" i="1"/>
  <c r="I80" i="3"/>
  <c r="K68" i="1"/>
  <c r="L80" i="1"/>
  <c r="I92" i="3"/>
  <c r="K80" i="1"/>
  <c r="K48" i="1"/>
  <c r="I60" i="3"/>
  <c r="L48" i="1"/>
  <c r="K122" i="1"/>
  <c r="I134" i="3"/>
  <c r="L122" i="1"/>
  <c r="K129" i="1"/>
  <c r="I141" i="3"/>
  <c r="L129" i="1"/>
  <c r="K33" i="1"/>
  <c r="I45" i="3"/>
  <c r="L33" i="1"/>
  <c r="L63" i="1"/>
  <c r="I75" i="3"/>
  <c r="K63" i="1"/>
  <c r="K87" i="1"/>
  <c r="L87" i="1"/>
  <c r="I99" i="3"/>
  <c r="L103" i="1"/>
  <c r="I115" i="3"/>
  <c r="K103" i="1"/>
  <c r="I110" i="3"/>
  <c r="L98" i="1"/>
  <c r="K98" i="1"/>
  <c r="L142" i="1"/>
  <c r="I154" i="3"/>
  <c r="K142" i="1"/>
  <c r="K15" i="1"/>
  <c r="I27" i="3"/>
  <c r="L15" i="1"/>
  <c r="L79" i="1"/>
  <c r="I91" i="3"/>
  <c r="K79" i="1"/>
  <c r="K83" i="1"/>
  <c r="I95" i="3"/>
  <c r="L83" i="1"/>
  <c r="I82" i="3"/>
  <c r="L70" i="1"/>
  <c r="K70" i="1"/>
  <c r="I152" i="3"/>
  <c r="L140" i="1"/>
  <c r="K140" i="1"/>
  <c r="L120" i="1"/>
  <c r="I132" i="3"/>
  <c r="K120" i="1"/>
  <c r="L96" i="1"/>
  <c r="K96" i="1"/>
  <c r="I108" i="3"/>
  <c r="L31" i="1"/>
  <c r="K31" i="1"/>
  <c r="I43" i="3"/>
  <c r="L124" i="1"/>
  <c r="K124" i="1"/>
  <c r="I136" i="3"/>
  <c r="K88" i="1"/>
  <c r="L88" i="1"/>
  <c r="I100" i="3"/>
  <c r="L23" i="1"/>
  <c r="I35" i="3"/>
  <c r="K23" i="1"/>
  <c r="L11" i="1"/>
  <c r="I23" i="3"/>
  <c r="K11" i="1"/>
  <c r="I17" i="3"/>
  <c r="B11" i="3" s="1" a="1"/>
  <c r="B11" i="3" s="1"/>
  <c r="L5" i="1"/>
  <c r="K5" i="1"/>
  <c r="L24" i="1"/>
  <c r="I36" i="3"/>
  <c r="K24" i="1"/>
  <c r="K54" i="1"/>
  <c r="L54" i="1"/>
  <c r="I66" i="3"/>
  <c r="I130" i="3"/>
  <c r="K118" i="1"/>
  <c r="L118" i="1"/>
  <c r="K141" i="1"/>
  <c r="I153" i="3"/>
  <c r="L141" i="1"/>
  <c r="I83" i="3"/>
  <c r="K71" i="1"/>
  <c r="L71" i="1"/>
  <c r="K76" i="1"/>
  <c r="L76" i="1"/>
  <c r="I88" i="3"/>
  <c r="L110" i="1"/>
  <c r="I122" i="3"/>
  <c r="K110" i="1"/>
  <c r="L126" i="1"/>
  <c r="K126" i="1"/>
  <c r="I138" i="3"/>
  <c r="K143" i="1"/>
  <c r="I155" i="3"/>
  <c r="L143" i="1"/>
  <c r="K37" i="1"/>
  <c r="I49" i="3"/>
  <c r="L37" i="1"/>
  <c r="L40" i="1"/>
  <c r="K40" i="1"/>
  <c r="I52" i="3"/>
  <c r="L111" i="1"/>
  <c r="K111" i="1"/>
  <c r="I123" i="3"/>
  <c r="L109" i="1"/>
  <c r="K109" i="1"/>
  <c r="I121" i="3"/>
  <c r="K7" i="1"/>
  <c r="I19" i="3"/>
  <c r="L7" i="1"/>
  <c r="I26" i="3"/>
  <c r="K14" i="1"/>
  <c r="L14" i="1"/>
  <c r="I29" i="3"/>
  <c r="I98" i="3"/>
  <c r="L86" i="1"/>
  <c r="K86" i="1"/>
  <c r="L105" i="1"/>
  <c r="I117" i="3"/>
  <c r="K105" i="1"/>
  <c r="L90" i="1"/>
  <c r="K90" i="1"/>
  <c r="I102" i="3"/>
  <c r="I129" i="3"/>
  <c r="L125" i="1"/>
  <c r="K125" i="1"/>
  <c r="I137" i="3"/>
  <c r="I86" i="3"/>
  <c r="L74" i="1"/>
  <c r="K74" i="1"/>
  <c r="L92" i="1"/>
  <c r="I104" i="3"/>
  <c r="K92" i="1"/>
  <c r="K55" i="1"/>
  <c r="L55" i="1"/>
  <c r="I67" i="3"/>
  <c r="I37" i="3"/>
  <c r="L25" i="1"/>
  <c r="K25" i="1"/>
  <c r="I58" i="3"/>
  <c r="K46" i="1"/>
  <c r="L46" i="1"/>
  <c r="K44" i="1"/>
  <c r="I56" i="3"/>
  <c r="L44" i="1"/>
  <c r="L99" i="1"/>
  <c r="I111" i="3"/>
  <c r="K99" i="1"/>
  <c r="L50" i="1"/>
  <c r="I62" i="3"/>
  <c r="K50" i="1"/>
  <c r="K100" i="1" l="1"/>
  <c r="L100" i="1"/>
  <c r="K9" i="1"/>
  <c r="L128" i="1"/>
  <c r="I140" i="3"/>
  <c r="L72" i="1"/>
  <c r="I84" i="3"/>
  <c r="K72" i="1"/>
  <c r="L9" i="1"/>
  <c r="K81" i="1"/>
  <c r="I93" i="3"/>
  <c r="I32" i="3"/>
  <c r="K20" i="1"/>
  <c r="L20" i="1"/>
  <c r="L53" i="1"/>
  <c r="K53" i="1"/>
  <c r="I65" i="3"/>
  <c r="L84" i="1"/>
  <c r="I96" i="3"/>
  <c r="K84" i="1"/>
  <c r="I39" i="3"/>
  <c r="K27" i="1"/>
  <c r="L27" i="1"/>
  <c r="L73" i="1"/>
  <c r="K73" i="1"/>
  <c r="I85" i="3"/>
  <c r="L47" i="1"/>
  <c r="I59" i="3"/>
  <c r="K47" i="1"/>
  <c r="I50" i="3"/>
  <c r="K38" i="1"/>
  <c r="L38" i="1"/>
  <c r="K43" i="1"/>
  <c r="I55" i="3"/>
  <c r="L43" i="1"/>
  <c r="K56" i="1"/>
  <c r="L56" i="1"/>
  <c r="I68" i="3"/>
  <c r="I51" i="3"/>
  <c r="L39" i="1"/>
  <c r="K39" i="1"/>
  <c r="L78" i="1"/>
  <c r="K78" i="1"/>
  <c r="I90" i="3"/>
  <c r="K13" i="1"/>
  <c r="I25" i="3"/>
  <c r="L13" i="1"/>
  <c r="L139" i="1"/>
  <c r="I151" i="3"/>
  <c r="K139" i="1"/>
  <c r="L97" i="1"/>
  <c r="K97" i="1"/>
  <c r="I109" i="3"/>
  <c r="L41" i="1"/>
  <c r="K41" i="1"/>
  <c r="I53" i="3"/>
  <c r="L77" i="1"/>
  <c r="K77" i="1"/>
  <c r="I89" i="3"/>
  <c r="L89" i="1"/>
  <c r="K89" i="1"/>
  <c r="I101" i="3"/>
  <c r="K75" i="1"/>
  <c r="L75" i="1"/>
  <c r="I87" i="3"/>
  <c r="K95" i="1"/>
  <c r="I107" i="3"/>
  <c r="L95" i="1"/>
  <c r="K42" i="1" l="1"/>
  <c r="L42" i="1"/>
  <c r="I54" i="3"/>
  <c r="K10" i="1"/>
  <c r="I22" i="3"/>
  <c r="L10" i="1"/>
  <c r="I33" i="3"/>
  <c r="L21" i="1"/>
  <c r="K21" i="1"/>
  <c r="L102" i="1"/>
  <c r="K102" i="1"/>
  <c r="I114" i="3"/>
  <c r="L101" i="1"/>
  <c r="K101" i="1"/>
  <c r="I113" i="3"/>
  <c r="L93" i="1"/>
  <c r="I105" i="3"/>
  <c r="K9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tc={61D74B3A-2376-4564-B9B9-19950683625E}</author>
    <author>tc={C7804462-29F4-4D87-B3CD-53A05C83B900}</author>
    <author>tc={FCBC92D6-BBD3-47D6-9F4D-560083B02FE5}</author>
  </authors>
  <commentList>
    <comment ref="N4" authorId="0" shapeId="0" xr:uid="{61D74B3A-2376-4564-B9B9-19950683625E}">
      <text>
        <t>[Threaded comment]
Your version of Excel allows you to read this threaded comment; however, any edits to it will get removed if the file is opened in a newer version of Excel. Learn more: https://go.microsoft.com/fwlink/?linkid=870924
Comment:
    Costs from first year of the 2020-25 regulatory period, escalated to 2024-25 using CPI-X</t>
      </text>
    </comment>
    <comment ref="Q4" authorId="1" shapeId="0" xr:uid="{C7804462-29F4-4D87-B3CD-53A05C83B900}">
      <text>
        <t>[Threaded comment]
Your version of Excel allows you to read this threaded comment; however, any edits to it will get removed if the file is opened in a newer version of Excel. Learn more: https://go.microsoft.com/fwlink/?linkid=870924
Comment:
    Costs from first year of the 2020-25 regulatory period, escalated to 2024-25 using CPI-X</t>
      </text>
    </comment>
    <comment ref="T4" authorId="2" shapeId="0" xr:uid="{FCBC92D6-BBD3-47D6-9F4D-560083B02FE5}">
      <text>
        <t>[Threaded comment]
Your version of Excel allows you to read this threaded comment; however, any edits to it will get removed if the file is opened in a newer version of Excel. Learn more: https://go.microsoft.com/fwlink/?linkid=870924
Comment:
    Costs from first year of the 2020-25 regulatory period, escalated to 2024-25 using CPI-X</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<sst xmlns="http://schemas.openxmlformats.org/spreadsheetml/2006/main" count="1570" uniqueCount="498">
  <si>
    <t>$25-26</t>
  </si>
  <si>
    <t>$24-25</t>
  </si>
  <si>
    <t>DNSP</t>
  </si>
  <si>
    <t>Benchmark service used (AER input)</t>
  </si>
  <si>
    <t>Service code</t>
  </si>
  <si>
    <t>Service</t>
  </si>
  <si>
    <t>Hour type</t>
  </si>
  <si>
    <t>Service category</t>
  </si>
  <si>
    <t>Proposed Price (FY25/26)</t>
  </si>
  <si>
    <t>Last Yr Price (FY24/25)</t>
  </si>
  <si>
    <t>Price Difference</t>
  </si>
  <si>
    <t>Price change</t>
  </si>
  <si>
    <t>2025-30 Model</t>
  </si>
  <si>
    <t>2020-25 Model</t>
  </si>
  <si>
    <t>Price Variance (Labour)</t>
  </si>
  <si>
    <t>Price Variance</t>
  </si>
  <si>
    <t>Comments</t>
  </si>
  <si>
    <t>De-energisation</t>
  </si>
  <si>
    <t>Retailer requested de-energisation of the customer's premises where the de-energisation can be performed at the premises ie by a method other than main switch seal (eg pole, pillar, transformer or meter isolation link)</t>
  </si>
  <si>
    <t>Last Yr Price (FY23/24)</t>
  </si>
  <si>
    <t>Labour ($2022-23)</t>
  </si>
  <si>
    <t>Cost Driver 2 ($2022-23)</t>
  </si>
  <si>
    <t>Cost Driver 3 ($2022-23)</t>
  </si>
  <si>
    <t>Other ($2022-23)</t>
  </si>
  <si>
    <t>Proposed Price (FY24/25)</t>
  </si>
  <si>
    <t>Is Visible</t>
  </si>
  <si>
    <t>Energex</t>
  </si>
  <si>
    <t>Product code</t>
  </si>
  <si>
    <t>Search Fees</t>
  </si>
  <si>
    <t>Search Fees - Urgent</t>
  </si>
  <si>
    <t>Retailer requested de-energisation of the customer's premises where the de-energisation can be performed remotely</t>
  </si>
  <si>
    <t>N/A</t>
  </si>
  <si>
    <t>RN$1MTU</t>
  </si>
  <si>
    <t>RN$2MTU</t>
  </si>
  <si>
    <t>Anytime hours</t>
  </si>
  <si>
    <t>Re-energisation</t>
  </si>
  <si>
    <t>RNS1MTU</t>
  </si>
  <si>
    <t>RNV1MTU</t>
  </si>
  <si>
    <t>RNV2MTU</t>
  </si>
  <si>
    <t>RN$V2MTU</t>
  </si>
  <si>
    <t>RN$V1MTU</t>
  </si>
  <si>
    <t>SA2TU</t>
  </si>
  <si>
    <t>SA2TCTU</t>
  </si>
  <si>
    <t>SA1TU</t>
  </si>
  <si>
    <t>SA1TCTU</t>
  </si>
  <si>
    <t>Supply Abolishment</t>
  </si>
  <si>
    <t>SA4TU</t>
  </si>
  <si>
    <t>SA3TU</t>
  </si>
  <si>
    <t>EGX_1</t>
  </si>
  <si>
    <t>DNV1MBU</t>
  </si>
  <si>
    <t>Business hours</t>
  </si>
  <si>
    <t>EGX_2</t>
  </si>
  <si>
    <t>DNV1MAU</t>
  </si>
  <si>
    <t>After hours</t>
  </si>
  <si>
    <t>EGX_3</t>
  </si>
  <si>
    <t>DNV2MBU</t>
  </si>
  <si>
    <t>EGX_4</t>
  </si>
  <si>
    <t>DNV2MAU</t>
  </si>
  <si>
    <t>EGX_5</t>
  </si>
  <si>
    <t>DN$1MBU</t>
  </si>
  <si>
    <t>EGX_6</t>
  </si>
  <si>
    <t>DN$2MBU</t>
  </si>
  <si>
    <t>EGX_7</t>
  </si>
  <si>
    <t>DNMS1MBU</t>
  </si>
  <si>
    <t>Retailer requested de-energisation (MSS)</t>
  </si>
  <si>
    <t>EGX_8</t>
  </si>
  <si>
    <t>DNMS1MAU</t>
  </si>
  <si>
    <t>EGX_11</t>
  </si>
  <si>
    <t>DNS$1MBU</t>
  </si>
  <si>
    <t>EGX_13</t>
  </si>
  <si>
    <t>RN$1MBU</t>
  </si>
  <si>
    <t>Retailer requests a re-energisation of the customer's premises where the customer has not paid their electricity account. No visual required</t>
  </si>
  <si>
    <t>EGX_14</t>
  </si>
  <si>
    <t>RN$2MBU</t>
  </si>
  <si>
    <t>EGX_15</t>
  </si>
  <si>
    <t>RN$1MAU</t>
  </si>
  <si>
    <t>EGX_16</t>
  </si>
  <si>
    <t>RN$2MAU</t>
  </si>
  <si>
    <t>EGX_17</t>
  </si>
  <si>
    <t>EGX_18</t>
  </si>
  <si>
    <t>EGX_19</t>
  </si>
  <si>
    <t>RNS1MBU</t>
  </si>
  <si>
    <t>Retailer requests a re-energisation for the customer's premises following a main switch seal (no visual required)</t>
  </si>
  <si>
    <t>EGX_20</t>
  </si>
  <si>
    <t>RNS1MAU</t>
  </si>
  <si>
    <t>EGX_21</t>
  </si>
  <si>
    <t>EGX_25</t>
  </si>
  <si>
    <t>RNS$1MBU</t>
  </si>
  <si>
    <t>EGX_27</t>
  </si>
  <si>
    <t>RNV1MBU</t>
  </si>
  <si>
    <t>Retailer or metering coordinator/provider requests a visual examination upon re-energisation (physical or remote) of the customer’s premises.</t>
  </si>
  <si>
    <t>EGX_28</t>
  </si>
  <si>
    <t>RNV2MBU</t>
  </si>
  <si>
    <t>EGX_29</t>
  </si>
  <si>
    <t>RNV1MAU</t>
  </si>
  <si>
    <t>EGX_30</t>
  </si>
  <si>
    <t>RNV2MAU</t>
  </si>
  <si>
    <t>EGX_31</t>
  </si>
  <si>
    <t>EGX_32</t>
  </si>
  <si>
    <t>EGX_33</t>
  </si>
  <si>
    <t>RN$V1MBU</t>
  </si>
  <si>
    <t>Retailer or metering coordinator/provider requests a visual examination upon re-energisation (physical) of the customer’s premises where the customer has not paid their electricity account. NMI de-energised &gt; 30 days.</t>
  </si>
  <si>
    <t>EGX_34</t>
  </si>
  <si>
    <t>RN$V1MAU</t>
  </si>
  <si>
    <t>EGX_35</t>
  </si>
  <si>
    <t>EGX_36</t>
  </si>
  <si>
    <t>RN$V2MBU</t>
  </si>
  <si>
    <t>EGX_37</t>
  </si>
  <si>
    <t>RN$V2MAU</t>
  </si>
  <si>
    <t>EGX_38</t>
  </si>
  <si>
    <t>EGX_39</t>
  </si>
  <si>
    <t>TDNNDBU</t>
  </si>
  <si>
    <t>Temporary disconnections and reconnections (which may involve a line drop)</t>
  </si>
  <si>
    <t>Temporary de-energisation and re-energisation of supply to allow customer or contractor to work close - the supply will be disconnected</t>
  </si>
  <si>
    <t>EGX_40</t>
  </si>
  <si>
    <t>TDNNDAU</t>
  </si>
  <si>
    <t>EGX_41</t>
  </si>
  <si>
    <t>TDNSPBU</t>
  </si>
  <si>
    <t>Temporary de-energisation and re-energisation of supply to allow customer or contractor to work close - the service may be physically dismantled or disconnected (e.g. overhead service dropped). This services includes switching if required.</t>
  </si>
  <si>
    <t>EGX_42</t>
  </si>
  <si>
    <t>TDNMPBU</t>
  </si>
  <si>
    <t>EGX_43</t>
  </si>
  <si>
    <t>TDNSPTCBU</t>
  </si>
  <si>
    <t>EGX_44</t>
  </si>
  <si>
    <t>TDNMPTCBU</t>
  </si>
  <si>
    <t>EGX_45</t>
  </si>
  <si>
    <t>TDNSPAU</t>
  </si>
  <si>
    <t>EGX_46</t>
  </si>
  <si>
    <t>TDNMPAU</t>
  </si>
  <si>
    <t>EGX_47</t>
  </si>
  <si>
    <t>TDNSPTCAU</t>
  </si>
  <si>
    <t>EGX_48</t>
  </si>
  <si>
    <t>TDNMPTCAU</t>
  </si>
  <si>
    <t>EGX_49</t>
  </si>
  <si>
    <t>NCT1MBU</t>
  </si>
  <si>
    <t>Temporary connection</t>
  </si>
  <si>
    <t>Customer requested temporary connection (short term) and the recovery of the temporary builders supply. Excludes work on metering equipment.</t>
  </si>
  <si>
    <t>EGX_50</t>
  </si>
  <si>
    <t>NCT1MAU</t>
  </si>
  <si>
    <t>EGX_51</t>
  </si>
  <si>
    <t>NCT2MBU</t>
  </si>
  <si>
    <t>EGX_52</t>
  </si>
  <si>
    <t>NCT2MAU</t>
  </si>
  <si>
    <t>EGX_53</t>
  </si>
  <si>
    <t>SA2BU</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</si>
  <si>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t>
  </si>
  <si>
    <t>EGX_54</t>
  </si>
  <si>
    <t>SA2TCBU</t>
  </si>
  <si>
    <t>EGX_55</t>
  </si>
  <si>
    <t>SA1BU</t>
  </si>
  <si>
    <t>EGX_56</t>
  </si>
  <si>
    <t>SA1TCBU</t>
  </si>
  <si>
    <t>EGX_57</t>
  </si>
  <si>
    <t>SA2AU</t>
  </si>
  <si>
    <t>EGX_58</t>
  </si>
  <si>
    <t>SA2TCAU</t>
  </si>
  <si>
    <t>EGX_59</t>
  </si>
  <si>
    <t>SA1AU</t>
  </si>
  <si>
    <t>EGX_60</t>
  </si>
  <si>
    <t>SA1TCAU</t>
  </si>
  <si>
    <t>EGX_61</t>
  </si>
  <si>
    <t>EGX_62</t>
  </si>
  <si>
    <t>EGX_63</t>
  </si>
  <si>
    <t>EGX_64</t>
  </si>
  <si>
    <t>EGX_65</t>
  </si>
  <si>
    <t>SA4BU</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</si>
  <si>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t>
  </si>
  <si>
    <t>EGX_66</t>
  </si>
  <si>
    <t>SA3BU</t>
  </si>
  <si>
    <t>EGX_67</t>
  </si>
  <si>
    <t>SA4AU</t>
  </si>
  <si>
    <t>EGX_68</t>
  </si>
  <si>
    <t>SA3AU</t>
  </si>
  <si>
    <t>EGX_69</t>
  </si>
  <si>
    <t>EGX_70</t>
  </si>
  <si>
    <t>NEW1</t>
  </si>
  <si>
    <t>DNUMSBU</t>
  </si>
  <si>
    <t>Request to de-energise an unmetered supply point.</t>
  </si>
  <si>
    <t>NEW2</t>
  </si>
  <si>
    <t>DNUMSAU</t>
  </si>
  <si>
    <t>NEW3</t>
  </si>
  <si>
    <t>DNUMSTCBU</t>
  </si>
  <si>
    <t>NEW4</t>
  </si>
  <si>
    <t>DNUMSTCAU</t>
  </si>
  <si>
    <t>EGX_71</t>
  </si>
  <si>
    <t>SEOMPBU</t>
  </si>
  <si>
    <t>Supply enhancement</t>
  </si>
  <si>
    <t>Service upgrade. For example, an upgrade from single phase to multi phase and/or increase capacity. Excludes work on metering equipment (if required). Overhead</t>
  </si>
  <si>
    <t>EGX_72</t>
  </si>
  <si>
    <t>SEOMPTCBU</t>
  </si>
  <si>
    <t>EGX_73</t>
  </si>
  <si>
    <t>SEOCAPBU</t>
  </si>
  <si>
    <t>EGX_74</t>
  </si>
  <si>
    <t>SEOCAPTCBU</t>
  </si>
  <si>
    <t>EGX_75</t>
  </si>
  <si>
    <t>SEOMPAU</t>
  </si>
  <si>
    <t>EGX_76</t>
  </si>
  <si>
    <t>SEOMPTCAU</t>
  </si>
  <si>
    <t>EGX_77</t>
  </si>
  <si>
    <t>SEOCAPAU</t>
  </si>
  <si>
    <t>EGX_78</t>
  </si>
  <si>
    <t>SEOCAPTCAU</t>
  </si>
  <si>
    <t>EGX_79</t>
  </si>
  <si>
    <t>SEUMPBU</t>
  </si>
  <si>
    <t>Service upgrade. For example, an upgrade from single phase to multi phase and/or increase capacity. Excludes work on metering equipment (if required). Underground</t>
  </si>
  <si>
    <t>EGX_80</t>
  </si>
  <si>
    <t>SEUMPTCBU</t>
  </si>
  <si>
    <t>EGX_81</t>
  </si>
  <si>
    <t>SEUCAPBU</t>
  </si>
  <si>
    <t>EGX_82</t>
  </si>
  <si>
    <t>SEUCAPTCBU</t>
  </si>
  <si>
    <t>EGX_83</t>
  </si>
  <si>
    <t>SEUMPAU</t>
  </si>
  <si>
    <t>EGX_84</t>
  </si>
  <si>
    <t>SEUMPTCAU</t>
  </si>
  <si>
    <t>EGX_85</t>
  </si>
  <si>
    <t>SEUCAPAU</t>
  </si>
  <si>
    <t>EGX_86</t>
  </si>
  <si>
    <t>SEUCAPTCAU</t>
  </si>
  <si>
    <t>EGX_87</t>
  </si>
  <si>
    <t>POASPBU</t>
  </si>
  <si>
    <t>Point of attachment relocation</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</si>
  <si>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t>
  </si>
  <si>
    <t>EGX_88</t>
  </si>
  <si>
    <t>POASPTCBU</t>
  </si>
  <si>
    <t>EGX_89</t>
  </si>
  <si>
    <t>POASPAU</t>
  </si>
  <si>
    <t>EGX_90</t>
  </si>
  <si>
    <t>POASPTCAU</t>
  </si>
  <si>
    <t>EGX_91</t>
  </si>
  <si>
    <t>POAMPBU</t>
  </si>
  <si>
    <t>EGX_92</t>
  </si>
  <si>
    <t>POAMPTCBU</t>
  </si>
  <si>
    <t>EGX_93</t>
  </si>
  <si>
    <t>POAMPAU</t>
  </si>
  <si>
    <t>EGX_94</t>
  </si>
  <si>
    <t>POAMPTCAU</t>
  </si>
  <si>
    <t>EGX_95</t>
  </si>
  <si>
    <t>OH2UGSPBU</t>
  </si>
  <si>
    <t>Re-arrange connection assets at customer's request</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</si>
  <si>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t>
  </si>
  <si>
    <t>EGX_96</t>
  </si>
  <si>
    <t>OH2UGSPTBU</t>
  </si>
  <si>
    <t>EGX_97</t>
  </si>
  <si>
    <t>OH2UGSPAU</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</si>
  <si>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t>
  </si>
  <si>
    <t>EGX_98</t>
  </si>
  <si>
    <t>OH2UGSPTAU</t>
  </si>
  <si>
    <t>EGX_99</t>
  </si>
  <si>
    <t>OH2UGMPBU</t>
  </si>
  <si>
    <t>EGX_100</t>
  </si>
  <si>
    <t>OH2UGMPTBU</t>
  </si>
  <si>
    <t>EGX_101</t>
  </si>
  <si>
    <t>OH2UGMPAU</t>
  </si>
  <si>
    <t>EGX_102</t>
  </si>
  <si>
    <t>OH2UGMPTAU</t>
  </si>
  <si>
    <t>EGX_105a</t>
  </si>
  <si>
    <t>RM1MBU</t>
  </si>
  <si>
    <t xml:space="preserve">Removal of a meter (Type 5 &amp; 6)
</t>
  </si>
  <si>
    <t>Removal of Meter</t>
  </si>
  <si>
    <t>EGX_106a</t>
  </si>
  <si>
    <t>RM2MBU</t>
  </si>
  <si>
    <t>EGX_105</t>
  </si>
  <si>
    <t>RM1MAU</t>
  </si>
  <si>
    <t>EGX_106</t>
  </si>
  <si>
    <t>RM2MAU</t>
  </si>
  <si>
    <t>EGX_107</t>
  </si>
  <si>
    <t>MIMT1MBU</t>
  </si>
  <si>
    <t>Meter test</t>
  </si>
  <si>
    <t>Customer requested Meter Accuracy Testing of type 5-6 meter (physically test meter)</t>
  </si>
  <si>
    <t>EGX_108</t>
  </si>
  <si>
    <t>MIMT2MBU</t>
  </si>
  <si>
    <t>EGX_109</t>
  </si>
  <si>
    <t>MIMT1MAU</t>
  </si>
  <si>
    <t>EGX_110</t>
  </si>
  <si>
    <t>MIMT2MAU</t>
  </si>
  <si>
    <t>EGX_111</t>
  </si>
  <si>
    <t>MINS1MBU</t>
  </si>
  <si>
    <t>Meter inspection and investigation on request</t>
  </si>
  <si>
    <t>Inspection required to check reported or suspected fault and no fault in meter is found. (no physical meter test)</t>
  </si>
  <si>
    <t>EGX_112</t>
  </si>
  <si>
    <t>MINS1MAU</t>
  </si>
  <si>
    <t>EGX_113</t>
  </si>
  <si>
    <t>MINS2MBU</t>
  </si>
  <si>
    <t>EGX_114</t>
  </si>
  <si>
    <t>MINS2MAU</t>
  </si>
  <si>
    <t>EGX_115</t>
  </si>
  <si>
    <t>MINSSUBU</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</si>
  <si>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t>
  </si>
  <si>
    <t>EGX_116</t>
  </si>
  <si>
    <t>MINSSUAU</t>
  </si>
  <si>
    <t>EGX_117</t>
  </si>
  <si>
    <t>MINSMUBU</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</si>
  <si>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t>
  </si>
  <si>
    <t>EGX_118</t>
  </si>
  <si>
    <t>MINSMUAU</t>
  </si>
  <si>
    <t>EGX_119</t>
  </si>
  <si>
    <t>MRCLT1MBU</t>
  </si>
  <si>
    <t>Meter reconfiguration</t>
  </si>
  <si>
    <t>A request to make a change from one tariff to another tariff (Controlled Load)</t>
  </si>
  <si>
    <t>EGX_120</t>
  </si>
  <si>
    <t>MRCLT1MAU</t>
  </si>
  <si>
    <t>EGX_121</t>
  </si>
  <si>
    <t>MRCLT2MBU</t>
  </si>
  <si>
    <t>EGX_122</t>
  </si>
  <si>
    <t>MRCLT2MAU</t>
  </si>
  <si>
    <t>EGX_123</t>
  </si>
  <si>
    <t>MRCT1MBU</t>
  </si>
  <si>
    <t>A request to make a change from one tariff to another tariff</t>
  </si>
  <si>
    <t>EGX_124</t>
  </si>
  <si>
    <t>MRCT1MAU</t>
  </si>
  <si>
    <t>EGX_125</t>
  </si>
  <si>
    <t>MRCT2MBU</t>
  </si>
  <si>
    <t>EGX_126</t>
  </si>
  <si>
    <t>MRCT2MAU</t>
  </si>
  <si>
    <t>EGX_127</t>
  </si>
  <si>
    <t>MRCL1MBU</t>
  </si>
  <si>
    <t>Load control time switch</t>
  </si>
  <si>
    <t>Change load control equipment (inc. time switch and relay install, modify and removal)</t>
  </si>
  <si>
    <t>EGX_128</t>
  </si>
  <si>
    <t>MRCL2MBU</t>
  </si>
  <si>
    <t>EGX_129</t>
  </si>
  <si>
    <t>MM1MBU</t>
  </si>
  <si>
    <t>Metering alteration</t>
  </si>
  <si>
    <t>Meter alteration – meter is being relocated or meter wiring altered and requires DNSP to visit site to verify the integrity of the metering equipment</t>
  </si>
  <si>
    <t>EGX_130</t>
  </si>
  <si>
    <t>MM1MAU</t>
  </si>
  <si>
    <t>EGX_131</t>
  </si>
  <si>
    <t>MM2MBU</t>
  </si>
  <si>
    <t>EGX_132</t>
  </si>
  <si>
    <t>MM2MAU</t>
  </si>
  <si>
    <t>EGX_133</t>
  </si>
  <si>
    <t>SRCRBU</t>
  </si>
  <si>
    <t>Meter reading</t>
  </si>
  <si>
    <t>Customer requests a check read, transfer read or validation of an estimated read on the meter, may be due to reported error in the meter reading. This is only used to check the accuracy of the meter reading</t>
  </si>
  <si>
    <t>EGX_134</t>
  </si>
  <si>
    <t>RNRRBU</t>
  </si>
  <si>
    <t>Site remains active and reading undertaken upon customer move in. Retail requested</t>
  </si>
  <si>
    <t>EGX_135</t>
  </si>
  <si>
    <t>SRTRBU</t>
  </si>
  <si>
    <t>Special meter reading excluding final read. Retailer or customer requested</t>
  </si>
  <si>
    <t>EGX_136</t>
  </si>
  <si>
    <t>LPDBU</t>
  </si>
  <si>
    <t>Type 6 non standard metering data services</t>
  </si>
  <si>
    <t>Provision of load profile data where available – Retailer requested</t>
  </si>
  <si>
    <t>EGX_137</t>
  </si>
  <si>
    <t>AAMRBU</t>
  </si>
  <si>
    <t>Reseal</t>
  </si>
  <si>
    <t>Reseal and inspection of meter after customer initiated work</t>
  </si>
  <si>
    <t>EGX_138</t>
  </si>
  <si>
    <t>USV1MBU</t>
  </si>
  <si>
    <t>Unfulfilled site visit</t>
  </si>
  <si>
    <t>Crews attend site at the customers request and is unable to perform job due to customers fault/fault of a third party.  TECHNICAL. Wasted travel time and wasted time at customer's premises.</t>
  </si>
  <si>
    <t>EGX_139</t>
  </si>
  <si>
    <t>USV2MBU</t>
  </si>
  <si>
    <t>EGX_140</t>
  </si>
  <si>
    <t>USV1MAU</t>
  </si>
  <si>
    <t>EGX_141</t>
  </si>
  <si>
    <t>USV2MAU</t>
  </si>
  <si>
    <t>EGX_142</t>
  </si>
  <si>
    <t>USVNTBU</t>
  </si>
  <si>
    <t>Crews attend site at the customers request and is unable to perform job due to customers fault/fault of a third party.  NON TECHNICAL. Wasted travel time.</t>
  </si>
  <si>
    <t>EGX_143</t>
  </si>
  <si>
    <t>USVNTAU</t>
  </si>
  <si>
    <t>Permutations</t>
  </si>
  <si>
    <t>No CT</t>
  </si>
  <si>
    <t>CT</t>
  </si>
  <si>
    <t>SERVICE ONLY - CT (Complex)</t>
  </si>
  <si>
    <t>SERVICE ONLY - CT (Complex) - Traffic control</t>
  </si>
  <si>
    <t>SERVICE ONLY - NO CT (Simple)</t>
  </si>
  <si>
    <t>SERVICE ONLY - NO CT (Simple) - Traffic control</t>
  </si>
  <si>
    <t xml:space="preserve">METER ONLY (Per NMI) - CT </t>
  </si>
  <si>
    <t xml:space="preserve">METER ONLY (Per NMI) -  NO CT </t>
  </si>
  <si>
    <t>Other</t>
  </si>
  <si>
    <t>Non payment services are done by a 2-man crew which is reflected in the contractor rate</t>
  </si>
  <si>
    <t>Low volumes for Anytime permutation. Service no longer offered</t>
  </si>
  <si>
    <t>Y</t>
  </si>
  <si>
    <t>N</t>
  </si>
  <si>
    <t>Discontinued</t>
  </si>
  <si>
    <t>Labour Direct Costs ($2025-26)</t>
  </si>
  <si>
    <t>Input table 1 | General inputs</t>
  </si>
  <si>
    <t>Inputs</t>
  </si>
  <si>
    <t>Source</t>
  </si>
  <si>
    <t>Value</t>
  </si>
  <si>
    <t>DNSP name</t>
  </si>
  <si>
    <t>AER</t>
  </si>
  <si>
    <t>Year ending</t>
  </si>
  <si>
    <t>Forecast regulatory year (t)</t>
  </si>
  <si>
    <t>2023–24</t>
  </si>
  <si>
    <t>Current regulatory year (t-1)</t>
  </si>
  <si>
    <t>Calculated</t>
  </si>
  <si>
    <t>2022–23</t>
  </si>
  <si>
    <t>Current regulatory control period, first year</t>
  </si>
  <si>
    <t>Determination</t>
  </si>
  <si>
    <t>2020–21</t>
  </si>
  <si>
    <t>Current regulatory control period, last year</t>
  </si>
  <si>
    <t>2024–25</t>
  </si>
  <si>
    <t>Current measurement quarter for CPI</t>
  </si>
  <si>
    <t>Previous measurement quarter for CPI</t>
  </si>
  <si>
    <t>Forecast inflation for current regulatory control period</t>
  </si>
  <si>
    <t>Input table 2 | Other inputs</t>
  </si>
  <si>
    <t>Unit</t>
  </si>
  <si>
    <t>2021–22</t>
  </si>
  <si>
    <t>Inflation</t>
  </si>
  <si>
    <t>'General'</t>
  </si>
  <si>
    <t>Per cent</t>
  </si>
  <si>
    <t>Ancillary Network Services X-factor</t>
  </si>
  <si>
    <t>PTRM</t>
  </si>
  <si>
    <t>Input table 3 | Inflation</t>
  </si>
  <si>
    <t>Index value</t>
  </si>
  <si>
    <t>Applicable regulatory year</t>
  </si>
  <si>
    <t>Half-year inflation</t>
  </si>
  <si>
    <t>ABS</t>
  </si>
  <si>
    <t>index</t>
  </si>
  <si>
    <t>Percent</t>
  </si>
  <si>
    <t/>
  </si>
  <si>
    <t>2016–17</t>
  </si>
  <si>
    <t>2017–18</t>
  </si>
  <si>
    <t>2018–19</t>
  </si>
  <si>
    <t>2019–20</t>
  </si>
  <si>
    <t>All now on Dec CPI</t>
  </si>
  <si>
    <t>2025–26</t>
  </si>
  <si>
    <t>2026–27</t>
  </si>
  <si>
    <t>2027–28</t>
  </si>
  <si>
    <t>2028–29</t>
  </si>
  <si>
    <t>2029–30</t>
  </si>
  <si>
    <t>2030–31</t>
  </si>
  <si>
    <t>2031–32</t>
  </si>
  <si>
    <t>2032–33</t>
  </si>
  <si>
    <t>2033–34</t>
  </si>
  <si>
    <t>2034–35</t>
  </si>
  <si>
    <t>2035–36</t>
  </si>
  <si>
    <t>2036–37</t>
  </si>
  <si>
    <t>2037–38</t>
  </si>
  <si>
    <t>2038–39</t>
  </si>
  <si>
    <t>2039–40</t>
  </si>
  <si>
    <t>2040–41</t>
  </si>
  <si>
    <t>2041–42</t>
  </si>
  <si>
    <t>End</t>
  </si>
  <si>
    <t>Contractor Direct Costs ($2025-26)</t>
  </si>
  <si>
    <t>Low volumes for Anytime permutation. Service no longer offered. Consolidate to RN$V2MBU</t>
  </si>
  <si>
    <t xml:space="preserve">Not offered </t>
  </si>
  <si>
    <t>NEW_001</t>
  </si>
  <si>
    <t>NEW_002</t>
  </si>
  <si>
    <t>NEW_003</t>
  </si>
  <si>
    <t>Material Direct Costs ($2025-26)</t>
  </si>
  <si>
    <t>Indirect costs and fleet oncosts ($2025-26)</t>
  </si>
  <si>
    <t xml:space="preserve">Zero volumes. Consolidate to MINS1MBU. </t>
  </si>
  <si>
    <t>Zero volumes. Consolidate to MINS2MBU.</t>
  </si>
  <si>
    <t xml:space="preserve">Zero volumes. Consolidate to MINS2MBU. </t>
  </si>
  <si>
    <t xml:space="preserve">Zero volumes. Consolidate to MRCLT1MBU. </t>
  </si>
  <si>
    <t xml:space="preserve">Zero volumes. Consolidate to MRCLT2MBU. </t>
  </si>
  <si>
    <t>Zero volumes. Consolidate to MRCT2MBU.</t>
  </si>
  <si>
    <t xml:space="preserve">Zero volumes. Consolidate to MM1MBU. </t>
  </si>
  <si>
    <t xml:space="preserve">Zero volumes. Consolidate to MM2MBU. </t>
  </si>
  <si>
    <t>Change in the internal/external resourcing mix from 30%/70% to 100%/0% as after hours services are completed by internal resources.</t>
  </si>
  <si>
    <t>Change in the internal/external resourcing mix from 20%/80% to 100%/0% as after hours services are completed by internal resources.</t>
  </si>
  <si>
    <t>Change in the internal/external resourcing mix from 60%/40% to 100%/0% as after hours services are completed by internal resources.</t>
  </si>
  <si>
    <t>Change in the internal/external resourcing mix from 20%/80%  to 100%/0% as after hours services are completed by internal resources.</t>
  </si>
  <si>
    <t>Increase in internal labour rate</t>
  </si>
  <si>
    <t>Increase in contractor rate. Increase in internal labour rate</t>
  </si>
  <si>
    <t>Increase in internal labour rate. Change in internal/external resource mix from 34%/66% to 50%/50. Difference in application of the network overheads due to the adoption of the new ANS model</t>
  </si>
  <si>
    <t>Increase in internal labour rate. Change in internal/external resource mix from 24%/76% to 100%/0% due to After Hour services being conducted solely by internal resources. Difference in application of the network overheads due to the adoption of the new ANS model</t>
  </si>
  <si>
    <t>Increase in internal labour rate. Change in internal/external resource mix from 24%/76% to 50%/50%. Difference in application of the network overheads due to the adoption of the new ANS model</t>
  </si>
  <si>
    <t>Increase in internal labour rate and contractor rate. Change in internal/external resource mix from 26%/74% to 20%/70%. Difference in application of the network overheads due to the adoption of the new ANS model</t>
  </si>
  <si>
    <t>Increase in internal labour rate and contractor rate. Change in internal/external resource mix from 34%/66% to 50%/50%. Difference in application of the network overheads due to the adoption of the new ANS model</t>
  </si>
  <si>
    <t>Increase in internal labour rate. Difference in application of the network overheads due to the adoption of the new ANS model</t>
  </si>
  <si>
    <t>Change in contractor rate. Difference in application of the network overheads due to the adoption of the new ANS model</t>
  </si>
  <si>
    <t>Significant increase in contract rate</t>
  </si>
  <si>
    <t xml:space="preserve">Change in internal/external resourcing mix from 100% external to 50%/50%. Significant increase in contractor rate </t>
  </si>
  <si>
    <t xml:space="preserve">Change in the internal/external resourcing mix from 20%/80% to 50%/50% based on 22/23 actuals. Significant increase in contractor rate </t>
  </si>
  <si>
    <t>No comment required</t>
  </si>
  <si>
    <t>Schedule 8? Y/N</t>
  </si>
  <si>
    <t>Sch 8 prices 2023/24</t>
  </si>
  <si>
    <t>Price comparison model - ACS Fee-based services- Energex 2023–24</t>
  </si>
  <si>
    <t>2025-30</t>
  </si>
  <si>
    <t xml:space="preserve">Energex model - ACS Price Comparison for Fee-based Services </t>
  </si>
  <si>
    <t>Low volumes. Consolidated to RN$2MBU</t>
  </si>
  <si>
    <t>Zero volumes. Consolidate to RM2MBU.</t>
  </si>
  <si>
    <t>Zero volumes. Consolidate to DNMS1MBU</t>
  </si>
  <si>
    <t>Zero volumes. Consolidate to DNV2MBU</t>
  </si>
  <si>
    <t>Zero volumes. Consolidate to DNV1MBU</t>
  </si>
  <si>
    <t>Purpose:</t>
  </si>
  <si>
    <t>The purpose of this document is to compare the prices in the first year of the forthcoming 2025-30 regulatory period, with the prices in the final year of the current 2020-25 regulatory period</t>
  </si>
  <si>
    <r>
      <t>In tab "</t>
    </r>
    <r>
      <rPr>
        <b/>
        <sz val="11"/>
        <color theme="1"/>
        <rFont val="Calibri"/>
        <family val="2"/>
        <scheme val="minor"/>
      </rPr>
      <t>List of Fee-based Services</t>
    </r>
    <r>
      <rPr>
        <sz val="11"/>
        <color theme="1"/>
        <rFont val="Calibri"/>
        <family val="2"/>
        <scheme val="minor"/>
      </rPr>
      <t>":</t>
    </r>
  </si>
  <si>
    <t>Costs for the final year of the current period (ie 2024-25) are based on 2020-21 costs, escalated to 2024-25 using CPI-X</t>
  </si>
  <si>
    <t>Cells in dark grey refer to discontinued services from 1 July 2025</t>
  </si>
  <si>
    <t>Contractor rates in columns range P5:R147, highlighted in yellow are commercial information</t>
  </si>
  <si>
    <t>Details in column Z are provided for prices experiencing a material step change on 1 July 2025</t>
  </si>
  <si>
    <t>Columns AA and AB identify the services covered by Schedule 8 and provide the most up to date Schedule 8 prices (ie 2023-24 prices)</t>
  </si>
  <si>
    <t>No Payment No CT</t>
  </si>
  <si>
    <t>No Payment CT</t>
  </si>
  <si>
    <t>Traffic Control</t>
  </si>
  <si>
    <t>Traffic Control No CT</t>
  </si>
  <si>
    <t>Traffic Control CT</t>
  </si>
  <si>
    <t xml:space="preserve">Technical </t>
  </si>
  <si>
    <t>Non-technical</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</si>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</sst>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quot;$&quot;* #,##0.00_-;_-&quot;$&quot;* &quot;-&quot;??_-;_-@_-"/>
    <numFmt numFmtId="43" formatCode="_-* #,##0.00_-;\-* #,##0.00_-;_-* &quot;-&quot;??_-;_-@_-"/>
    <numFmt numFmtId="164" formatCode="&quot;$&quot;#,##0.00"/>
    <numFmt numFmtId="165" formatCode="_-* #,##0_-;\-* #,##0_-;_-* &quot;-&quot;??_-;_-@_-"/>
    <numFmt numFmtId="166" formatCode="_(&quot;$&quot;* #,##0.00_);_(&quot;$&quot;* \(#,##0.00\);_(&quot;$&quot;* &quot;-&quot;??_);_(@_)"/>
    <numFmt numFmtId="167" formatCode="mmmm"/>
    <numFmt numFmtId="168" formatCode="mmm\ yyyy"/>
    <numFmt numFmtId="169" formatCode="_(#,##0_);\(#,##0\);_(&quot;-&quot;_)"/>
    <numFmt numFmtId="170" formatCode="_(#,##0.00_);\(#,##0.00\);_(&quot;-&quot;_)"/>
    <numFmt numFmtId="171" formatCode="_-* #,##0.00%_-;\-* #,##0.00%_-;_-* &quot;-&quot;??_-;_-@_-"/>
    <numFmt numFmtId="172" formatCode="_-* #,##0.##_-;\-* #,##0.##_-;_-* &quot;-&quot;??_-;_-@_-"/>
    <numFmt numFmtId="173" formatCode="[$-C09]mmm\-yyyy;@"/>
    <numFmt numFmtId="174" formatCode="0.0"/>
    <numFmt numFmtId="175" formatCode="_-* #,##0.0_-;\-* #,##0.0_-;_-* &quot;-&quot;??_-;_-@_-"/>
    <numFmt numFmtId="176" formatCode="[$-C09]dd\-mmm\-yy;@"/>
  </numFmts>
  <fonts count="29" x14ac:knownFonts="1">
    <font>
      <sz val="11"/>
      <color theme="1"/>
      <name val="Calibri"/>
      <family val="2"/>
      <scheme val="minor"/>
    </font>
    <font>
      <sz val="11"/>
      <color theme="1"/>
      <name val="Calibri"/>
      <family val="2"/>
      <scheme val="minor"/>
    </font>
    <font>
      <b/>
      <sz val="8"/>
      <name val="Arial"/>
      <family val="2"/>
    </font>
    <font>
      <b/>
      <sz val="11"/>
      <color theme="0"/>
      <name val="Calibri"/>
      <family val="2"/>
      <scheme val="minor"/>
    </font>
    <font>
      <b/>
      <sz val="11"/>
      <color theme="1"/>
      <name val="Calibri"/>
      <family val="2"/>
      <scheme val="minor"/>
    </font>
    <font>
      <sz val="8"/>
      <name val="Calibri"/>
      <family val="2"/>
      <scheme val="minor"/>
    </font>
    <font>
      <sz val="8"/>
      <color theme="1"/>
      <name val="Arial"/>
      <family val="2"/>
    </font>
    <font>
      <b/>
      <sz val="12"/>
      <color theme="1"/>
      <name val="Arial"/>
      <family val="2"/>
    </font>
    <font>
      <u/>
      <sz val="8"/>
      <color theme="10"/>
      <name val="Arial"/>
      <family val="2"/>
    </font>
    <font>
      <sz val="8"/>
      <color indexed="8"/>
      <name val="Arial"/>
      <family val="2"/>
    </font>
    <font>
      <i/>
      <sz val="8"/>
      <color indexed="8"/>
      <name val="Arial"/>
      <family val="2"/>
    </font>
    <font>
      <b/>
      <i/>
      <sz val="8"/>
      <color indexed="8"/>
      <name val="Arial"/>
      <family val="2"/>
    </font>
    <font>
      <b/>
      <sz val="8"/>
      <color indexed="8"/>
      <name val="Arial"/>
      <family val="2"/>
    </font>
    <font>
      <sz val="8"/>
      <name val="Arial"/>
      <family val="2"/>
    </font>
    <font>
      <sz val="11"/>
      <color theme="0"/>
      <name val="Calibri"/>
      <family val="2"/>
      <scheme val="minor"/>
    </font>
    <font>
      <sz val="10"/>
      <color theme="1"/>
      <name val="Arial"/>
      <family val="2"/>
    </font>
    <font>
      <b/>
      <sz val="10"/>
      <color theme="0"/>
      <name val="Arial"/>
      <family val="2"/>
    </font>
    <font>
      <b/>
      <sz val="16"/>
      <color theme="1"/>
      <name val="Calibri"/>
      <family val="2"/>
      <scheme val="minor"/>
    </font>
    <font>
      <sz val="8"/>
      <color theme="0"/>
      <name val="Arial"/>
      <family val="2"/>
    </font>
    <font>
      <b/>
      <sz val="8"/>
      <color theme="0"/>
      <name val="Arial"/>
      <family val="2"/>
    </font>
    <font>
      <b/>
      <i/>
      <sz val="8"/>
      <color theme="0"/>
      <name val="Arial"/>
      <family val="2"/>
    </font>
    <font>
      <b/>
      <sz val="26"/>
      <color theme="1"/>
      <name val="Arial"/>
      <family val="2"/>
    </font>
    <font>
      <sz val="8"/>
      <color indexed="9"/>
      <name val="Arial"/>
      <family val="2"/>
    </font>
    <font>
      <i/>
      <sz val="11"/>
      <color theme="1"/>
      <name val="Arial"/>
      <family val="2"/>
    </font>
    <font>
      <i/>
      <sz val="10"/>
      <color theme="1"/>
      <name val="Arial"/>
      <family val="2"/>
    </font>
    <font>
      <b/>
      <sz val="11"/>
      <color theme="2"/>
      <name val="Calibri"/>
      <family val="2"/>
      <scheme val="minor"/>
    </font>
    <font>
      <b/>
      <sz val="10"/>
      <name val="Arial"/>
      <family val="2"/>
    </font>
    <font>
      <i/>
      <u/>
      <sz val="10"/>
      <color indexed="12"/>
      <name val="Calibri"/>
      <family val="2"/>
    </font>
    <font>
      <b/>
      <sz val="8"/>
      <color theme="1"/>
      <name val="Arial"/>
      <family val="2"/>
    </font>
  </fonts>
  <fills count="16">
    <fill>
      <patternFill patternType="none"/>
    </fill>
    <fill>
      <patternFill patternType="gray125"/>
    </fill>
    <fill>
      <patternFill patternType="solid">
        <fgColor theme="9" tint="0.39997558519241921"/>
        <bgColor indexed="64"/>
      </patternFill>
    </fill>
    <fill>
      <patternFill patternType="solid">
        <fgColor rgb="FFFFC000"/>
        <bgColor indexed="64"/>
      </patternFill>
    </fill>
    <fill>
      <patternFill patternType="solid">
        <fgColor theme="9"/>
        <bgColor theme="9"/>
      </patternFill>
    </fill>
    <fill>
      <patternFill patternType="solid">
        <fgColor theme="0"/>
        <bgColor indexed="64"/>
      </patternFill>
    </fill>
    <fill>
      <patternFill patternType="solid">
        <fgColor indexed="9"/>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0.499984740745262"/>
        <bgColor indexed="64"/>
      </patternFill>
    </fill>
    <fill>
      <patternFill patternType="lightGray">
        <bgColor theme="0" tint="-0.24994659260841701"/>
      </patternFill>
    </fill>
    <fill>
      <patternFill patternType="solid">
        <fgColor rgb="FF2C5697"/>
        <bgColor indexed="64"/>
      </patternFill>
    </fill>
    <fill>
      <patternFill patternType="solid">
        <fgColor indexed="48"/>
        <bgColor indexed="64"/>
      </patternFill>
    </fill>
    <fill>
      <patternFill patternType="solid">
        <fgColor indexed="47"/>
        <bgColor indexed="64"/>
      </patternFill>
    </fill>
    <fill>
      <patternFill patternType="solid">
        <fgColor rgb="FFFFFF00"/>
        <bgColor indexed="64"/>
      </patternFill>
    </fill>
  </fills>
  <borders count="15">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top style="thin">
        <color theme="9" tint="0.39997558519241921"/>
      </top>
      <bottom style="thin">
        <color indexed="64"/>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style="medium">
        <color indexed="18"/>
      </left>
      <right style="medium">
        <color indexed="18"/>
      </right>
      <top style="medium">
        <color indexed="18"/>
      </top>
      <bottom style="medium">
        <color indexed="18"/>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9"/>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applyNumberFormat="0" applyFill="0" applyBorder="0" applyAlignment="0" applyProtection="0"/>
    <xf numFmtId="169" fontId="13" fillId="0" borderId="7">
      <alignment horizontal="right" vertical="center"/>
      <protection locked="0"/>
    </xf>
    <xf numFmtId="9" fontId="6" fillId="0" borderId="0" applyFont="0" applyFill="0" applyBorder="0" applyAlignment="0" applyProtection="0"/>
    <xf numFmtId="0" fontId="15" fillId="0" borderId="0"/>
    <xf numFmtId="0" fontId="1" fillId="0" borderId="0"/>
  </cellStyleXfs>
  <cellXfs count="126">
    <xf numFmtId="0" fontId="0" fillId="0" borderId="0" xfId="0"/>
    <xf numFmtId="10" fontId="0" fillId="0" borderId="0" xfId="0" applyNumberFormat="1"/>
    <xf numFmtId="43" fontId="0" fillId="0" borderId="0" xfId="1" applyFont="1"/>
    <xf numFmtId="164" fontId="0" fillId="0" borderId="0" xfId="0" applyNumberFormat="1"/>
    <xf numFmtId="0" fontId="2" fillId="2" borderId="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4" fillId="0" borderId="0" xfId="0" applyFont="1"/>
    <xf numFmtId="0" fontId="4" fillId="0" borderId="2" xfId="0" applyFont="1" applyBorder="1"/>
    <xf numFmtId="43" fontId="0" fillId="0" borderId="0" xfId="0" applyNumberFormat="1"/>
    <xf numFmtId="0" fontId="3" fillId="4" borderId="4" xfId="0" applyFont="1" applyFill="1" applyBorder="1"/>
    <xf numFmtId="44" fontId="0" fillId="0" borderId="0" xfId="0" applyNumberFormat="1"/>
    <xf numFmtId="43" fontId="0" fillId="0" borderId="0" xfId="1" applyFont="1" applyFill="1"/>
    <xf numFmtId="49" fontId="0" fillId="0" borderId="0" xfId="0" applyNumberFormat="1"/>
    <xf numFmtId="44" fontId="0" fillId="0" borderId="0" xfId="2" applyFont="1" applyFill="1"/>
    <xf numFmtId="0" fontId="2" fillId="2" borderId="0" xfId="0" applyFont="1" applyFill="1" applyBorder="1" applyAlignment="1">
      <alignment horizontal="center" vertical="center" wrapText="1"/>
    </xf>
    <xf numFmtId="0" fontId="0" fillId="0" borderId="0" xfId="0" applyFill="1"/>
    <xf numFmtId="49" fontId="0" fillId="0" borderId="0" xfId="0" applyNumberFormat="1" applyFill="1"/>
    <xf numFmtId="0" fontId="6" fillId="5" borderId="0" xfId="4" applyFill="1"/>
    <xf numFmtId="0" fontId="7" fillId="5" borderId="0" xfId="4" applyFont="1" applyFill="1" applyAlignment="1">
      <alignment horizontal="left" vertical="center"/>
    </xf>
    <xf numFmtId="0" fontId="7" fillId="5" borderId="0" xfId="4" applyFont="1" applyFill="1" applyAlignment="1">
      <alignment horizontal="left" indent="9"/>
    </xf>
    <xf numFmtId="0" fontId="8" fillId="5" borderId="0" xfId="5" applyFill="1" applyBorder="1" applyAlignment="1" applyProtection="1"/>
    <xf numFmtId="0" fontId="8" fillId="0" borderId="0" xfId="5" applyFill="1" applyBorder="1" applyAlignment="1" applyProtection="1"/>
    <xf numFmtId="0" fontId="9" fillId="0" borderId="0" xfId="4" applyFont="1"/>
    <xf numFmtId="0" fontId="6" fillId="0" borderId="0" xfId="4"/>
    <xf numFmtId="165" fontId="9" fillId="6" borderId="0" xfId="4" applyNumberFormat="1" applyFont="1" applyFill="1"/>
    <xf numFmtId="165" fontId="10" fillId="6" borderId="0" xfId="4" applyNumberFormat="1" applyFont="1" applyFill="1" applyAlignment="1">
      <alignment horizontal="center"/>
    </xf>
    <xf numFmtId="165" fontId="9" fillId="0" borderId="0" xfId="4" applyNumberFormat="1" applyFont="1"/>
    <xf numFmtId="165" fontId="10" fillId="0" borderId="0" xfId="4" applyNumberFormat="1" applyFont="1" applyAlignment="1">
      <alignment horizontal="center"/>
    </xf>
    <xf numFmtId="165" fontId="2" fillId="0" borderId="0" xfId="4" applyNumberFormat="1" applyFont="1"/>
    <xf numFmtId="165" fontId="11" fillId="0" borderId="0" xfId="4" applyNumberFormat="1" applyFont="1" applyAlignment="1">
      <alignment horizontal="center"/>
    </xf>
    <xf numFmtId="165" fontId="12" fillId="0" borderId="0" xfId="4" applyNumberFormat="1" applyFont="1" applyAlignment="1">
      <alignment horizontal="center"/>
    </xf>
    <xf numFmtId="165" fontId="12" fillId="0" borderId="0" xfId="4" applyNumberFormat="1" applyFont="1"/>
    <xf numFmtId="0" fontId="9" fillId="7" borderId="6" xfId="4" applyFont="1" applyFill="1" applyBorder="1" applyAlignment="1">
      <alignment horizontal="center"/>
    </xf>
    <xf numFmtId="167" fontId="9" fillId="7" borderId="6" xfId="4" applyNumberFormat="1" applyFont="1" applyFill="1" applyBorder="1" applyAlignment="1">
      <alignment horizontal="center"/>
    </xf>
    <xf numFmtId="0" fontId="9" fillId="8" borderId="6" xfId="4" applyFont="1" applyFill="1" applyBorder="1" applyAlignment="1">
      <alignment horizontal="center"/>
    </xf>
    <xf numFmtId="1" fontId="9" fillId="0" borderId="6" xfId="4" applyNumberFormat="1" applyFont="1" applyBorder="1" applyAlignment="1">
      <alignment horizontal="center"/>
    </xf>
    <xf numFmtId="1" fontId="9" fillId="7" borderId="6" xfId="4" applyNumberFormat="1" applyFont="1" applyFill="1" applyBorder="1" applyAlignment="1">
      <alignment horizontal="center"/>
    </xf>
    <xf numFmtId="10" fontId="9" fillId="7" borderId="6" xfId="3" applyNumberFormat="1" applyFont="1" applyFill="1" applyBorder="1" applyAlignment="1" applyProtection="1">
      <alignment horizontal="center"/>
    </xf>
    <xf numFmtId="1" fontId="9" fillId="0" borderId="0" xfId="4" applyNumberFormat="1" applyFont="1" applyAlignment="1">
      <alignment horizontal="center"/>
    </xf>
    <xf numFmtId="165" fontId="9" fillId="0" borderId="0" xfId="4" applyNumberFormat="1" applyFont="1" applyAlignment="1">
      <alignment horizontal="left" indent="1"/>
    </xf>
    <xf numFmtId="170" fontId="2" fillId="0" borderId="0" xfId="6" applyNumberFormat="1" applyFont="1" applyBorder="1" applyAlignment="1" applyProtection="1">
      <alignment horizontal="center" vertical="center"/>
    </xf>
    <xf numFmtId="165" fontId="9" fillId="0" borderId="6" xfId="4" applyNumberFormat="1" applyFont="1" applyBorder="1" applyAlignment="1">
      <alignment horizontal="left" indent="1"/>
    </xf>
    <xf numFmtId="165" fontId="10" fillId="0" borderId="0" xfId="4" quotePrefix="1" applyNumberFormat="1" applyFont="1" applyAlignment="1">
      <alignment horizontal="center"/>
    </xf>
    <xf numFmtId="168" fontId="10" fillId="9" borderId="6" xfId="7" applyNumberFormat="1" applyFont="1" applyFill="1" applyBorder="1" applyAlignment="1" applyProtection="1">
      <alignment horizontal="center"/>
    </xf>
    <xf numFmtId="171" fontId="9" fillId="9" borderId="6" xfId="3" applyNumberFormat="1" applyFont="1" applyFill="1" applyBorder="1" applyAlignment="1" applyProtection="1">
      <alignment horizontal="center"/>
    </xf>
    <xf numFmtId="49" fontId="9" fillId="0" borderId="6" xfId="4" applyNumberFormat="1" applyFont="1" applyBorder="1" applyAlignment="1">
      <alignment horizontal="left" indent="1"/>
    </xf>
    <xf numFmtId="171" fontId="9" fillId="10" borderId="6" xfId="4" applyNumberFormat="1" applyFont="1" applyFill="1" applyBorder="1" applyAlignment="1">
      <alignment horizontal="center"/>
    </xf>
    <xf numFmtId="171" fontId="9" fillId="7" borderId="6" xfId="4" applyNumberFormat="1" applyFont="1" applyFill="1" applyBorder="1" applyAlignment="1">
      <alignment horizontal="center"/>
    </xf>
    <xf numFmtId="49" fontId="9" fillId="0" borderId="0" xfId="4" applyNumberFormat="1" applyFont="1" applyAlignment="1">
      <alignment horizontal="left" indent="1"/>
    </xf>
    <xf numFmtId="172" fontId="9" fillId="0" borderId="0" xfId="4" applyNumberFormat="1" applyFont="1" applyAlignment="1">
      <alignment horizontal="center"/>
    </xf>
    <xf numFmtId="1" fontId="12" fillId="0" borderId="0" xfId="4" applyNumberFormat="1" applyFont="1" applyAlignment="1">
      <alignment horizontal="center"/>
    </xf>
    <xf numFmtId="165" fontId="11" fillId="0" borderId="0" xfId="4" applyNumberFormat="1" applyFont="1"/>
    <xf numFmtId="1" fontId="10" fillId="0" borderId="0" xfId="4" applyNumberFormat="1" applyFont="1" applyAlignment="1">
      <alignment horizontal="center"/>
    </xf>
    <xf numFmtId="173" fontId="9" fillId="0" borderId="0" xfId="4" applyNumberFormat="1" applyFont="1" applyAlignment="1">
      <alignment horizontal="left"/>
    </xf>
    <xf numFmtId="174" fontId="9" fillId="8" borderId="6" xfId="4" applyNumberFormat="1" applyFont="1" applyFill="1" applyBorder="1" applyAlignment="1">
      <alignment horizontal="center"/>
    </xf>
    <xf numFmtId="10" fontId="9" fillId="0" borderId="0" xfId="7" applyNumberFormat="1" applyFont="1" applyAlignment="1" applyProtection="1">
      <alignment horizontal="center"/>
    </xf>
    <xf numFmtId="175" fontId="9" fillId="0" borderId="0" xfId="4" applyNumberFormat="1" applyFont="1"/>
    <xf numFmtId="10" fontId="9" fillId="0" borderId="0" xfId="3" applyNumberFormat="1" applyFont="1" applyProtection="1"/>
    <xf numFmtId="175" fontId="12" fillId="0" borderId="0" xfId="4" applyNumberFormat="1" applyFont="1"/>
    <xf numFmtId="0" fontId="8" fillId="0" borderId="0" xfId="5" applyProtection="1"/>
    <xf numFmtId="165" fontId="10" fillId="0" borderId="0" xfId="4" applyNumberFormat="1" applyFont="1" applyAlignment="1">
      <alignment horizontal="left"/>
    </xf>
    <xf numFmtId="10" fontId="0" fillId="0" borderId="8" xfId="0" applyNumberFormat="1" applyBorder="1"/>
    <xf numFmtId="0" fontId="2" fillId="2" borderId="10" xfId="0" applyFont="1" applyFill="1" applyBorder="1" applyAlignment="1">
      <alignment horizontal="center" vertical="center" wrapText="1"/>
    </xf>
    <xf numFmtId="44" fontId="0" fillId="0" borderId="8" xfId="2" applyFont="1" applyFill="1" applyBorder="1"/>
    <xf numFmtId="44" fontId="0" fillId="11" borderId="0" xfId="2" applyFont="1" applyFill="1"/>
    <xf numFmtId="44" fontId="0" fillId="11" borderId="8" xfId="2" applyFont="1" applyFill="1" applyBorder="1"/>
    <xf numFmtId="44" fontId="0" fillId="0" borderId="9" xfId="2" applyFont="1" applyFill="1" applyBorder="1"/>
    <xf numFmtId="44" fontId="14" fillId="11" borderId="0" xfId="2" applyFont="1" applyFill="1"/>
    <xf numFmtId="49" fontId="0" fillId="0" borderId="8" xfId="0" applyNumberFormat="1" applyFill="1" applyBorder="1" applyAlignment="1">
      <alignment wrapText="1"/>
    </xf>
    <xf numFmtId="0" fontId="0" fillId="0" borderId="8" xfId="0" applyFill="1" applyBorder="1"/>
    <xf numFmtId="0" fontId="2" fillId="3" borderId="11"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5" xfId="0" applyFont="1" applyFill="1" applyBorder="1" applyAlignment="1">
      <alignment vertical="center" wrapText="1"/>
    </xf>
    <xf numFmtId="0" fontId="2" fillId="3" borderId="10"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0" fillId="0" borderId="12" xfId="0" applyFill="1" applyBorder="1" applyAlignment="1">
      <alignment wrapText="1"/>
    </xf>
    <xf numFmtId="0" fontId="0" fillId="0" borderId="12" xfId="0" applyBorder="1" applyAlignment="1">
      <alignment wrapText="1"/>
    </xf>
    <xf numFmtId="44" fontId="0" fillId="11" borderId="0" xfId="2" applyFont="1" applyFill="1" applyBorder="1"/>
    <xf numFmtId="0" fontId="2" fillId="2" borderId="8" xfId="0" applyFont="1" applyFill="1" applyBorder="1" applyAlignment="1">
      <alignment horizontal="center" vertical="center" wrapText="1"/>
    </xf>
    <xf numFmtId="0" fontId="17" fillId="0" borderId="0" xfId="0" applyFont="1"/>
    <xf numFmtId="0" fontId="18" fillId="12" borderId="5" xfId="4" applyFont="1" applyFill="1" applyBorder="1"/>
    <xf numFmtId="0" fontId="19" fillId="12" borderId="5" xfId="4" applyFont="1" applyFill="1" applyBorder="1"/>
    <xf numFmtId="0" fontId="16" fillId="12" borderId="5" xfId="4" applyFont="1" applyFill="1" applyBorder="1" applyAlignment="1">
      <alignment vertical="center"/>
    </xf>
    <xf numFmtId="0" fontId="18" fillId="12" borderId="5" xfId="4" applyFont="1" applyFill="1" applyBorder="1" applyAlignment="1">
      <alignment wrapText="1"/>
    </xf>
    <xf numFmtId="166" fontId="16" fillId="12" borderId="5" xfId="4" applyNumberFormat="1" applyFont="1" applyFill="1" applyBorder="1" applyAlignment="1">
      <alignment horizontal="center" wrapText="1"/>
    </xf>
    <xf numFmtId="0" fontId="20" fillId="12" borderId="5" xfId="4" applyFont="1" applyFill="1" applyBorder="1" applyAlignment="1">
      <alignment horizontal="center"/>
    </xf>
    <xf numFmtId="168" fontId="20" fillId="12" borderId="5" xfId="4" applyNumberFormat="1" applyFont="1" applyFill="1" applyBorder="1" applyAlignment="1">
      <alignment horizontal="center" wrapText="1"/>
    </xf>
    <xf numFmtId="0" fontId="18" fillId="12" borderId="5" xfId="4" applyFont="1" applyFill="1" applyBorder="1" applyAlignment="1">
      <alignment horizontal="left"/>
    </xf>
    <xf numFmtId="0" fontId="18" fillId="12" borderId="0" xfId="4" applyFont="1" applyFill="1"/>
    <xf numFmtId="0" fontId="21" fillId="5" borderId="0" xfId="4" applyFont="1" applyFill="1" applyAlignment="1">
      <alignment horizontal="center" vertical="center"/>
    </xf>
    <xf numFmtId="0" fontId="22" fillId="13" borderId="0" xfId="4" applyFont="1" applyFill="1"/>
    <xf numFmtId="0" fontId="22" fillId="13" borderId="0" xfId="4" applyFont="1" applyFill="1" applyAlignment="1">
      <alignment horizontal="right"/>
    </xf>
    <xf numFmtId="0" fontId="9" fillId="13" borderId="0" xfId="4" applyFont="1" applyFill="1" applyAlignment="1">
      <alignment horizontal="center"/>
    </xf>
    <xf numFmtId="0" fontId="9" fillId="13" borderId="0" xfId="4" applyFont="1" applyFill="1"/>
    <xf numFmtId="0" fontId="6" fillId="5" borderId="14" xfId="4" applyFill="1" applyBorder="1"/>
    <xf numFmtId="0" fontId="23" fillId="5" borderId="14" xfId="4" applyFont="1" applyFill="1" applyBorder="1" applyAlignment="1">
      <alignment horizontal="center"/>
    </xf>
    <xf numFmtId="0" fontId="24" fillId="5" borderId="14" xfId="4" applyFont="1" applyFill="1" applyBorder="1" applyAlignment="1">
      <alignment horizontal="left"/>
    </xf>
    <xf numFmtId="0" fontId="22" fillId="13" borderId="14" xfId="4" applyFont="1" applyFill="1" applyBorder="1"/>
    <xf numFmtId="0" fontId="25" fillId="12" borderId="2" xfId="9" applyFont="1" applyFill="1" applyBorder="1"/>
    <xf numFmtId="0" fontId="26" fillId="14" borderId="5" xfId="4" applyFont="1" applyFill="1" applyBorder="1" applyAlignment="1">
      <alignment vertical="center"/>
    </xf>
    <xf numFmtId="0" fontId="6" fillId="14" borderId="5" xfId="4" applyFill="1" applyBorder="1" applyAlignment="1">
      <alignment wrapText="1"/>
    </xf>
    <xf numFmtId="166" fontId="26" fillId="14" borderId="5" xfId="4" applyNumberFormat="1" applyFont="1" applyFill="1" applyBorder="1" applyAlignment="1">
      <alignment horizontal="center" wrapText="1"/>
    </xf>
    <xf numFmtId="0" fontId="6" fillId="6" borderId="0" xfId="4" applyFill="1" applyAlignment="1">
      <alignment wrapText="1"/>
    </xf>
    <xf numFmtId="0" fontId="6" fillId="6" borderId="0" xfId="4" applyFill="1"/>
    <xf numFmtId="165" fontId="13" fillId="0" borderId="0" xfId="5" applyNumberFormat="1" applyFont="1" applyAlignment="1" applyProtection="1"/>
    <xf numFmtId="165" fontId="10" fillId="0" borderId="0" xfId="4" applyNumberFormat="1" applyFont="1"/>
    <xf numFmtId="175" fontId="10" fillId="0" borderId="0" xfId="4" applyNumberFormat="1" applyFont="1"/>
    <xf numFmtId="0" fontId="10" fillId="0" borderId="0" xfId="4" applyFont="1"/>
    <xf numFmtId="0" fontId="10" fillId="0" borderId="0" xfId="4" applyFont="1" applyAlignment="1">
      <alignment wrapText="1"/>
    </xf>
    <xf numFmtId="165" fontId="13" fillId="0" borderId="0" xfId="5" applyNumberFormat="1" applyFont="1" applyFill="1" applyBorder="1" applyAlignment="1" applyProtection="1"/>
    <xf numFmtId="165" fontId="27" fillId="0" borderId="0" xfId="4" applyNumberFormat="1" applyFont="1"/>
    <xf numFmtId="165" fontId="10" fillId="0" borderId="0" xfId="4" applyNumberFormat="1" applyFont="1" applyAlignment="1">
      <alignment wrapText="1"/>
    </xf>
    <xf numFmtId="0" fontId="28" fillId="0" borderId="0" xfId="4" applyFont="1"/>
    <xf numFmtId="0" fontId="26" fillId="0" borderId="0" xfId="4" applyFont="1" applyAlignment="1">
      <alignment vertical="center"/>
    </xf>
    <xf numFmtId="0" fontId="6" fillId="0" borderId="0" xfId="4" applyAlignment="1">
      <alignment wrapText="1"/>
    </xf>
    <xf numFmtId="166" fontId="26" fillId="0" borderId="0" xfId="4" applyNumberFormat="1" applyFont="1" applyAlignment="1">
      <alignment horizontal="center" wrapText="1"/>
    </xf>
    <xf numFmtId="176" fontId="9" fillId="0" borderId="0" xfId="4" applyNumberFormat="1" applyFont="1"/>
    <xf numFmtId="44" fontId="0" fillId="15" borderId="0" xfId="2" applyFont="1" applyFill="1"/>
    <xf numFmtId="44" fontId="0" fillId="15" borderId="8" xfId="2" applyFont="1" applyFill="1" applyBorder="1"/>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1" xfId="0" applyFont="1" applyFill="1" applyBorder="1" applyAlignment="1">
      <alignment horizontal="center" vertical="center"/>
    </xf>
  </cellXfs>
  <cellStyles count="10">
    <cellStyle name="Assumptions Right Number" xfId="6" xr:uid="{7420D777-F425-4A09-94CA-5733ACFD8371}"/>
    <cellStyle name="Comma" xfId="1" builtinId="3"/>
    <cellStyle name="Currency" xfId="2" builtinId="4"/>
    <cellStyle name="Hyperlink" xfId="5" builtinId="8"/>
    <cellStyle name="Normal" xfId="0" builtinId="0"/>
    <cellStyle name="Normal 2" xfId="4" xr:uid="{E74B366B-52D6-40BA-8060-F791154C8D53}"/>
    <cellStyle name="Normal 3" xfId="8" xr:uid="{89FA1287-BCF6-4663-ABBF-B99CC8D2952E}"/>
    <cellStyle name="Normal 4" xfId="9" xr:uid="{D4A74FE5-0A4A-478C-929E-5340C6714728}"/>
    <cellStyle name="Percent" xfId="3" builtinId="5"/>
    <cellStyle name="Percent 2" xfId="7" xr:uid="{290894B0-3E0C-4271-BF5A-9D8D004C23F2}"/>
  </cellStyles>
  <dxfs count="5">
    <dxf>
      <numFmt numFmtId="0" formatCode="General"/>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i val="0"/>
        <strike val="0"/>
        <condense val="0"/>
        <extend val="0"/>
        <outline val="0"/>
        <shadow val="0"/>
        <u val="none"/>
        <vertAlign val="baseline"/>
        <sz val="11"/>
        <color theme="1"/>
        <name val="Calibri"/>
        <family val="2"/>
        <scheme val="minor"/>
      </font>
    </dxf>
    <dxf>
      <font>
        <color rgb="FF9C0006"/>
      </font>
      <fill>
        <patternFill>
          <bgColor rgb="FFFFC7CE"/>
        </patternFill>
      </fill>
    </dxf>
  </dxfs>
  <tableStyles count="0" defaultTableStyle="TableStyleMedium2" defaultPivotStyle="PivotStyleLight16"/>
  <colors>
    <mruColors>
      <color rgb="FF2C56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microsoft.com/office/2007/relationships/slicerCache" Target="slicerCaches/slicerCache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customXml" Target="../customXml/item3.xml"/><Relationship Id="rId5" Type="http://schemas.openxmlformats.org/officeDocument/2006/relationships/worksheet" Target="worksheets/sheet5.xml"/><Relationship Id="rId15" Type="http://schemas.microsoft.com/office/2007/relationships/slicerCache" Target="slicerCaches/slicerCache3.xml"/><Relationship Id="rId23" Type="http://schemas.openxmlformats.org/officeDocument/2006/relationships/customXml" Target="../customXml/item2.xml"/><Relationship Id="rId10" Type="http://schemas.openxmlformats.org/officeDocument/2006/relationships/externalLink" Target="externalLinks/externalLink4.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microsoft.com/office/2007/relationships/slicerCache" Target="slicerCaches/slicerCache2.xml"/><Relationship Id="rId22" Type="http://schemas.openxmlformats.org/officeDocument/2006/relationships/customXml" Target="../customXml/item1.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Chart Title</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Chart Title</a:t>
          </a:r>
        </a:p>
      </cx:txPr>
    </cx:title>
    <cx:plotArea>
      <cx:plotAreaRegion>
        <cx:series layoutId="waterfall" uniqueId="{B66EF7B9-81C4-47D6-8A66-E3FE1E9CDD39}">
          <cx:dataLabels pos="outEnd">
            <cx:visibility seriesName="0" categoryName="0" value="1"/>
          </cx:dataLabels>
          <cx:dataId val="0"/>
          <cx:layoutPr>
            <cx:subtotals>
              <cx:idx val="0"/>
              <cx:idx val="5"/>
            </cx:subtotals>
          </cx:layoutPr>
        </cx:series>
      </cx:plotAreaRegion>
      <cx:axis id="0">
        <cx:catScaling gapWidth="0.5"/>
        <cx:tickLabels/>
      </cx:axis>
      <cx:axis id="1">
        <cx:valScaling/>
        <cx:majorGridlines/>
        <cx:tickLabels/>
        <cx:numFmt formatCode="_-$* #,##0.00_-;-$* #,##0.00_-;_-$* &quot;-&quot;??_-;_-@_-" sourceLinked="0"/>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oneCellAnchor>
    <xdr:from>
      <xdr:col>4</xdr:col>
      <xdr:colOff>590550</xdr:colOff>
      <xdr:row>5</xdr:row>
      <xdr:rowOff>112395</xdr:rowOff>
    </xdr:from>
    <xdr:ext cx="7758123" cy="6365703"/>
    <xdr:pic>
      <xdr:nvPicPr>
        <xdr:cNvPr id="2" name="Picture 1">
          <a:extLst>
            <a:ext uri="{FF2B5EF4-FFF2-40B4-BE49-F238E27FC236}">
              <a16:creationId xmlns:a16="http://schemas.microsoft.com/office/drawing/2014/main" id="{2866F331-2491-40CE-85FE-677741A1DC6D}"/>
            </a:ext>
          </a:extLst>
        </xdr:cNvPr>
        <xdr:cNvPicPr>
          <a:picLocks noChangeAspect="1"/>
        </xdr:cNvPicPr>
      </xdr:nvPicPr>
      <xdr:blipFill>
        <a:blip xmlns:r="http://schemas.openxmlformats.org/officeDocument/2006/relationships" r:embed="rId1"/>
        <a:stretch>
          <a:fillRect/>
        </a:stretch>
      </xdr:blipFill>
      <xdr:spPr>
        <a:xfrm>
          <a:off x="2825115" y="1436370"/>
          <a:ext cx="7758123" cy="636570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absolute">
    <xdr:from>
      <xdr:col>0</xdr:col>
      <xdr:colOff>400050</xdr:colOff>
      <xdr:row>4</xdr:row>
      <xdr:rowOff>142875</xdr:rowOff>
    </xdr:from>
    <xdr:to>
      <xdr:col>3</xdr:col>
      <xdr:colOff>400050</xdr:colOff>
      <xdr:row>18</xdr:row>
      <xdr:rowOff>0</xdr:rowOff>
    </xdr:to>
    <mc:AlternateContent xmlns:mc="http://schemas.openxmlformats.org/markup-compatibility/2006" xmlns:sle15="http://schemas.microsoft.com/office/drawing/2012/slicer">
      <mc:Choice Requires="sle15">
        <xdr:graphicFrame macro="">
          <xdr:nvGraphicFramePr>
            <xdr:cNvPr id="20" name="DNSP 1">
              <a:extLst>
                <a:ext uri="{FF2B5EF4-FFF2-40B4-BE49-F238E27FC236}">
                  <a16:creationId xmlns:a16="http://schemas.microsoft.com/office/drawing/2014/main" id="{FD600F01-21B7-464D-84CE-DE93A963058A}"/>
                </a:ext>
              </a:extLst>
            </xdr:cNvPr>
            <xdr:cNvGraphicFramePr/>
          </xdr:nvGraphicFramePr>
          <xdr:xfrm>
            <a:off x="0" y="0"/>
            <a:ext cx="0" cy="0"/>
          </xdr:xfrm>
          <a:graphic>
            <a:graphicData uri="http://schemas.microsoft.com/office/drawing/2010/slicer">
              <sle:slicer xmlns:sle="http://schemas.microsoft.com/office/drawing/2010/slicer" name="DNSP 1"/>
            </a:graphicData>
          </a:graphic>
        </xdr:graphicFrame>
      </mc:Choice>
      <mc:Fallback xmlns="">
        <xdr:sp macro="" textlink="">
          <xdr:nvSpPr>
            <xdr:cNvPr id="0" name=""/>
            <xdr:cNvSpPr>
              <a:spLocks noTextEdit="1"/>
            </xdr:cNvSpPr>
          </xdr:nvSpPr>
          <xdr:spPr>
            <a:xfrm>
              <a:off x="400050" y="904875"/>
              <a:ext cx="1828800" cy="2524125"/>
            </a:xfrm>
            <a:prstGeom prst="rect">
              <a:avLst/>
            </a:prstGeom>
            <a:solidFill>
              <a:prstClr val="white"/>
            </a:solidFill>
            <a:ln w="1">
              <a:solidFill>
                <a:prstClr val="green"/>
              </a:solidFill>
            </a:ln>
          </xdr:spPr>
          <xdr:txBody>
            <a:bodyPr vertOverflow="clip" horzOverflow="clip"/>
            <a:lstStyle/>
            <a:p>
              <a:r>
                <a:rPr lang="en-A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4</xdr:col>
      <xdr:colOff>57150</xdr:colOff>
      <xdr:row>4</xdr:row>
      <xdr:rowOff>47625</xdr:rowOff>
    </xdr:from>
    <xdr:to>
      <xdr:col>8</xdr:col>
      <xdr:colOff>323850</xdr:colOff>
      <xdr:row>28</xdr:row>
      <xdr:rowOff>104775</xdr:rowOff>
    </xdr:to>
    <mc:AlternateContent xmlns:mc="http://schemas.openxmlformats.org/markup-compatibility/2006" xmlns:sle15="http://schemas.microsoft.com/office/drawing/2012/slicer">
      <mc:Choice Requires="sle15">
        <xdr:graphicFrame macro="">
          <xdr:nvGraphicFramePr>
            <xdr:cNvPr id="21" name="Benchmark service used (AER input) 1">
              <a:extLst>
                <a:ext uri="{FF2B5EF4-FFF2-40B4-BE49-F238E27FC236}">
                  <a16:creationId xmlns:a16="http://schemas.microsoft.com/office/drawing/2014/main" id="{53554C70-997F-4DD3-BA02-09EDB94EB356}"/>
                </a:ext>
              </a:extLst>
            </xdr:cNvPr>
            <xdr:cNvGraphicFramePr/>
          </xdr:nvGraphicFramePr>
          <xdr:xfrm>
            <a:off x="0" y="0"/>
            <a:ext cx="0" cy="0"/>
          </xdr:xfrm>
          <a:graphic>
            <a:graphicData uri="http://schemas.microsoft.com/office/drawing/2010/slicer">
              <sle:slicer xmlns:sle="http://schemas.microsoft.com/office/drawing/2010/slicer" name="Benchmark service used (AER input) 1"/>
            </a:graphicData>
          </a:graphic>
        </xdr:graphicFrame>
      </mc:Choice>
      <mc:Fallback xmlns="">
        <xdr:sp macro="" textlink="">
          <xdr:nvSpPr>
            <xdr:cNvPr id="0" name=""/>
            <xdr:cNvSpPr>
              <a:spLocks noTextEdit="1"/>
            </xdr:cNvSpPr>
          </xdr:nvSpPr>
          <xdr:spPr>
            <a:xfrm>
              <a:off x="2495550" y="809625"/>
              <a:ext cx="2705100" cy="4629150"/>
            </a:xfrm>
            <a:prstGeom prst="rect">
              <a:avLst/>
            </a:prstGeom>
            <a:solidFill>
              <a:prstClr val="white"/>
            </a:solidFill>
            <a:ln w="1">
              <a:solidFill>
                <a:prstClr val="green"/>
              </a:solidFill>
            </a:ln>
          </xdr:spPr>
          <xdr:txBody>
            <a:bodyPr vertOverflow="clip" horzOverflow="clip"/>
            <a:lstStyle/>
            <a:p>
              <a:r>
                <a:rPr lang="en-A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8</xdr:col>
      <xdr:colOff>514350</xdr:colOff>
      <xdr:row>4</xdr:row>
      <xdr:rowOff>28574</xdr:rowOff>
    </xdr:from>
    <xdr:to>
      <xdr:col>13</xdr:col>
      <xdr:colOff>95250</xdr:colOff>
      <xdr:row>29</xdr:row>
      <xdr:rowOff>95249</xdr:rowOff>
    </xdr:to>
    <mc:AlternateContent xmlns:mc="http://schemas.openxmlformats.org/markup-compatibility/2006" xmlns:sle15="http://schemas.microsoft.com/office/drawing/2012/slicer">
      <mc:Choice Requires="sle15">
        <xdr:graphicFrame macro="">
          <xdr:nvGraphicFramePr>
            <xdr:cNvPr id="22" name="Service 1">
              <a:extLst>
                <a:ext uri="{FF2B5EF4-FFF2-40B4-BE49-F238E27FC236}">
                  <a16:creationId xmlns:a16="http://schemas.microsoft.com/office/drawing/2014/main" id="{2877C145-997A-4810-B5EB-EE1194F1247D}"/>
                </a:ext>
              </a:extLst>
            </xdr:cNvPr>
            <xdr:cNvGraphicFramePr/>
          </xdr:nvGraphicFramePr>
          <xdr:xfrm>
            <a:off x="0" y="0"/>
            <a:ext cx="0" cy="0"/>
          </xdr:xfrm>
          <a:graphic>
            <a:graphicData uri="http://schemas.microsoft.com/office/drawing/2010/slicer">
              <sle:slicer xmlns:sle="http://schemas.microsoft.com/office/drawing/2010/slicer" name="Service 1"/>
            </a:graphicData>
          </a:graphic>
        </xdr:graphicFrame>
      </mc:Choice>
      <mc:Fallback xmlns="">
        <xdr:sp macro="" textlink="">
          <xdr:nvSpPr>
            <xdr:cNvPr id="0" name=""/>
            <xdr:cNvSpPr>
              <a:spLocks noTextEdit="1"/>
            </xdr:cNvSpPr>
          </xdr:nvSpPr>
          <xdr:spPr>
            <a:xfrm>
              <a:off x="5391150" y="790574"/>
              <a:ext cx="2628900" cy="4829175"/>
            </a:xfrm>
            <a:prstGeom prst="rect">
              <a:avLst/>
            </a:prstGeom>
            <a:solidFill>
              <a:prstClr val="white"/>
            </a:solidFill>
            <a:ln w="1">
              <a:solidFill>
                <a:prstClr val="green"/>
              </a:solidFill>
            </a:ln>
          </xdr:spPr>
          <xdr:txBody>
            <a:bodyPr vertOverflow="clip" horzOverflow="clip"/>
            <a:lstStyle/>
            <a:p>
              <a:r>
                <a:rPr lang="en-A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xdr:from>
      <xdr:col>13</xdr:col>
      <xdr:colOff>466725</xdr:colOff>
      <xdr:row>2</xdr:row>
      <xdr:rowOff>171449</xdr:rowOff>
    </xdr:from>
    <xdr:to>
      <xdr:col>24</xdr:col>
      <xdr:colOff>123824</xdr:colOff>
      <xdr:row>28</xdr:row>
      <xdr:rowOff>152400</xdr:rowOff>
    </xdr:to>
    <xdr:grpSp>
      <xdr:nvGrpSpPr>
        <xdr:cNvPr id="4" name="Group 3">
          <a:extLst>
            <a:ext uri="{FF2B5EF4-FFF2-40B4-BE49-F238E27FC236}">
              <a16:creationId xmlns:a16="http://schemas.microsoft.com/office/drawing/2014/main" id="{C4C0DE90-BAC6-DC17-D6C9-D9869AF1F8EA}"/>
            </a:ext>
          </a:extLst>
        </xdr:cNvPr>
        <xdr:cNvGrpSpPr/>
      </xdr:nvGrpSpPr>
      <xdr:grpSpPr>
        <a:xfrm>
          <a:off x="8391525" y="552449"/>
          <a:ext cx="8829674" cy="4933951"/>
          <a:chOff x="8391525" y="552449"/>
          <a:chExt cx="8829674" cy="4933951"/>
        </a:xfrm>
      </xdr:grpSpPr>
      <mc:AlternateContent xmlns:mc="http://schemas.openxmlformats.org/markup-compatibility/2006">
        <mc:Choice xmlns:cx1="http://schemas.microsoft.com/office/drawing/2015/9/8/chartex" Requires="cx1">
          <xdr:graphicFrame macro="">
            <xdr:nvGraphicFramePr>
              <xdr:cNvPr id="19" name="Chart 18">
                <a:extLst>
                  <a:ext uri="{FF2B5EF4-FFF2-40B4-BE49-F238E27FC236}">
                    <a16:creationId xmlns:a16="http://schemas.microsoft.com/office/drawing/2014/main" id="{DE171712-CD02-481D-AC84-2A667D559FB5}"/>
                  </a:ext>
                </a:extLst>
              </xdr:cNvPr>
              <xdr:cNvGraphicFramePr/>
            </xdr:nvGraphicFramePr>
            <xdr:xfrm>
              <a:off x="8391525" y="552449"/>
              <a:ext cx="8829674" cy="4933951"/>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391525" y="552449"/>
                <a:ext cx="8829674" cy="4933951"/>
              </a:xfrm>
              <a:prstGeom prst="rect">
                <a:avLst/>
              </a:prstGeom>
              <a:solidFill>
                <a:prstClr val="white"/>
              </a:solidFill>
              <a:ln w="1">
                <a:solidFill>
                  <a:prstClr val="green"/>
                </a:solidFill>
              </a:ln>
            </xdr:spPr>
            <xdr:txBody>
              <a:bodyPr vertOverflow="clip" horzOverflow="clip"/>
              <a:lstStyle/>
              <a:p>
                <a:r>
                  <a:rPr lang="en-AU" sz="1100"/>
                  <a:t>This chart isn't available in your version of Excel.
Editing this shape or saving this workbook into a different file format will permanently break the chart.</a:t>
                </a:r>
              </a:p>
            </xdr:txBody>
          </xdr:sp>
        </mc:Fallback>
      </mc:AlternateContent>
      <xdr:sp macro="" textlink="'Revised data'!B5">
        <xdr:nvSpPr>
          <xdr:cNvPr id="2" name="TextBox 1">
            <a:extLst>
              <a:ext uri="{FF2B5EF4-FFF2-40B4-BE49-F238E27FC236}">
                <a16:creationId xmlns:a16="http://schemas.microsoft.com/office/drawing/2014/main" id="{A4DD9C09-206D-9A62-78FC-15D75AD79AF3}"/>
              </a:ext>
            </a:extLst>
          </xdr:cNvPr>
          <xdr:cNvSpPr txBox="1"/>
        </xdr:nvSpPr>
        <xdr:spPr>
          <a:xfrm>
            <a:off x="9852176" y="600164"/>
            <a:ext cx="4968724" cy="3332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826EB50-5423-41B2-8833-9F9D3597A09C}" type="TxLink">
              <a:rPr lang="en-US" sz="1100" b="0" i="0" u="none" strike="noStrike" cap="none" spc="0">
                <a:ln>
                  <a:noFill/>
                </a:ln>
                <a:solidFill>
                  <a:srgbClr val="000000"/>
                </a:solidFill>
                <a:effectLst/>
                <a:latin typeface="Calibri"/>
                <a:cs typeface="Calibri"/>
              </a:rPr>
              <a:pPr/>
              <a:t>De-energisation</a:t>
            </a:fld>
            <a:endParaRPr lang="en-AU" sz="1400" b="0" cap="none" spc="0">
              <a:ln>
                <a:noFill/>
              </a:ln>
              <a:solidFill>
                <a:schemeClr val="tx1"/>
              </a:solidFill>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lbert%20Working%20Files/AGN%20SA/Final%20Decision/FINAL%20CAPEX%20MODEL/AGN%20SA%20RevFP_Attachment%208.7A_Revised%20Capex%20Forecast%20Model_20210113_CONFIDENTIAL%20(AER%20final%20decision).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Energex%20-%2011.06%20-%20ACS%20Ancillary%20Services%20Model.xlsb?DEFF6A3A" TargetMode="External"/><Relationship Id="rId1" Type="http://schemas.openxmlformats.org/officeDocument/2006/relationships/externalLinkPath" Target="file:///\\DEFF6A3A\Energex%20-%2011.06%20-%20ACS%20Ancillary%20Services%20Model.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harr/Work%20Folders/Desktop/Pricing/Copy%20of%20JEN%20%20Att%2007-26%20ACS%20Metering%20Opex%20Model%20FY22-26%20%2020200131%20%20Public.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Energex%20-%2011.07%20-%20ACS%20Security%20lighting%20pricing%20model.xlsx?DEFF6A3A" TargetMode="External"/><Relationship Id="rId1" Type="http://schemas.openxmlformats.org/officeDocument/2006/relationships/externalLinkPath" Target="file:///\\DEFF6A3A\Energex%20-%2011.07%20-%20ACS%20Security%20lighting%20pricing%20mode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delm/Work%20Folders/Downloads/Jemena%20revisions%20to%20AER%20standardised%20ANS%20model%20-%20September%202021%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cbrfs013\HomeDrives\mtrac\Downloads\Jemena%20-%20Revised%20Regulatory%20Proposal%20-%202021-26%20-%2009-11M%20ACS%20Fee%20Based%20Services%20Model%20-%20December%202020%20(14).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Category Index"/>
      <sheetName val="Mapping"/>
      <sheetName val="Inputs &gt;&gt;&gt;"/>
      <sheetName val="CPI"/>
      <sheetName val="Real Cost Escalation"/>
      <sheetName val="New Growth Volumes"/>
      <sheetName val="Unit rate categories"/>
      <sheetName val="IT Changes from AGN IR23"/>
      <sheetName val="Non Unit rate categories"/>
      <sheetName val="Overheads"/>
      <sheetName val="Calculations &gt;&gt;&gt;"/>
      <sheetName val="Category Summary"/>
      <sheetName val="+Overheads"/>
      <sheetName val="Consolidated Summary"/>
      <sheetName val="Outputs &gt;&gt;&gt;"/>
      <sheetName val="PTRM Input"/>
      <sheetName val="Business Case input"/>
      <sheetName val="Cap Cons (via PTRM)"/>
      <sheetName val="AER Summary"/>
    </sheetNames>
    <sheetDataSet>
      <sheetData sheetId="0"/>
      <sheetData sheetId="1"/>
      <sheetData sheetId="2"/>
      <sheetData sheetId="3"/>
      <sheetData sheetId="4"/>
      <sheetData sheetId="5">
        <row r="21">
          <cell r="F21">
            <v>1.0339391377760105</v>
          </cell>
          <cell r="J21">
            <v>1.0178451824958725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dex"/>
      <sheetName val="Output|Fee Based"/>
      <sheetName val="Output|Quoted"/>
      <sheetName val="Input|Setup"/>
      <sheetName val="Input|Escalations"/>
      <sheetName val="Input|Indirect Cost Rates"/>
      <sheetName val="Input|Fee Based|EGX"/>
      <sheetName val="Input|Fee Based Mapping"/>
      <sheetName val="Calc|Fee Based"/>
      <sheetName val="Input|Labour Rates"/>
      <sheetName val="Calc|Labour Rates"/>
      <sheetName val="Model Validation"/>
    </sheetNames>
    <sheetDataSet>
      <sheetData sheetId="0"/>
      <sheetData sheetId="1"/>
      <sheetData sheetId="2"/>
      <sheetData sheetId="3"/>
      <sheetData sheetId="4"/>
      <sheetData sheetId="5">
        <row r="18">
          <cell r="I18">
            <v>1.075353</v>
          </cell>
        </row>
        <row r="39">
          <cell r="I39">
            <v>1.0236530841440938</v>
          </cell>
        </row>
        <row r="59">
          <cell r="I59">
            <v>1.0236530841440938</v>
          </cell>
        </row>
        <row r="64">
          <cell r="I64">
            <v>1.0236530841440938</v>
          </cell>
        </row>
        <row r="69">
          <cell r="I69">
            <v>1.0236530841440938</v>
          </cell>
        </row>
        <row r="74">
          <cell r="I74">
            <v>1.0236530841440938</v>
          </cell>
        </row>
      </sheetData>
      <sheetData sheetId="6"/>
      <sheetData sheetId="7"/>
      <sheetData sheetId="8"/>
      <sheetData sheetId="9">
        <row r="9">
          <cell r="C9" t="str">
            <v>Service</v>
          </cell>
        </row>
        <row r="10">
          <cell r="C10" t="str">
            <v>Retailer requested de-energisation of the customer's premises where the de-energisation can be performed at the premises ie by a method other than main switch seal (eg pole, pillar, transformer or meter isolation link)</v>
          </cell>
        </row>
        <row r="11">
          <cell r="C11" t="str">
            <v>Retailer requested de-energisation of the customer's premises where the de-energisation can be performed at the premises ie by a method other than main switch seal (eg pole, pillar, transformer or meter isolation link)</v>
          </cell>
        </row>
        <row r="12">
          <cell r="C12" t="str">
            <v>Retailer requested de-energisation of the customer's premises where the de-energisation can be performed at the premises ie by a method other than main switch seal (eg pole, pillar, transformer or meter isolation link)</v>
          </cell>
        </row>
        <row r="13">
          <cell r="C13" t="str">
            <v>Retailer requested de-energisation of the customer's premises where the de-energisation can be performed at the premises ie by a method other than main switch seal (eg pole, pillar, transformer or meter isolation link)</v>
          </cell>
        </row>
        <row r="14">
          <cell r="C14" t="str">
            <v>Retailer requested de-energisation (MSS)</v>
          </cell>
        </row>
        <row r="15">
          <cell r="C15" t="str">
            <v>Retailer requested de-energisation (MSS)</v>
          </cell>
        </row>
        <row r="16">
          <cell r="C16" t="str">
            <v>Retailer requests a re-energisation of the customer's premises where the customer has not paid their electricity account. No visual required</v>
          </cell>
        </row>
        <row r="17">
          <cell r="C17" t="str">
            <v>Retailer requests a re-energisation of the customer's premises where the customer has not paid their electricity account. No visual required</v>
          </cell>
        </row>
        <row r="18">
          <cell r="C18" t="str">
            <v>Retailer requests a re-energisation of the customer's premises where the customer has not paid their electricity account. No visual required</v>
          </cell>
        </row>
        <row r="19">
          <cell r="C19" t="str">
            <v>Retailer requests a re-energisation for the customer's premises following a main switch seal (no visual required)</v>
          </cell>
        </row>
        <row r="20">
          <cell r="C20" t="str">
            <v>Retailer requests a re-energisation for the customer's premises following a main switch seal (no visual required)</v>
          </cell>
        </row>
        <row r="21">
          <cell r="C21" t="str">
            <v>Retailer requests a re-energisation for the customer's premises following a main switch seal (no visual required)</v>
          </cell>
        </row>
        <row r="22">
          <cell r="C22" t="str">
            <v>Retailer or metering coordinator/provider requests a visual examination upon re-energisation (physical or remote) of the customer’s premises.</v>
          </cell>
        </row>
        <row r="23">
          <cell r="C23" t="str">
            <v>Retailer or metering coordinator/provider requests a visual examination upon re-energisation (physical or remote) of the customer’s premises.</v>
          </cell>
        </row>
        <row r="24">
          <cell r="C24" t="str">
            <v>Retailer or metering coordinator/provider requests a visual examination upon re-energisation (physical or remote) of the customer’s premises.</v>
          </cell>
        </row>
        <row r="25">
          <cell r="C25" t="str">
            <v>Retailer or metering coordinator/provider requests a visual examination upon re-energisation (physical or remote) of the customer’s premises.</v>
          </cell>
        </row>
        <row r="26">
          <cell r="C26" t="str">
            <v>Retailer or metering coordinator/provider requests a visual examination upon re-energisation (physical) of the customer’s premises where the customer has not paid their electricity account. NMI de-energised &gt; 30 days.</v>
          </cell>
        </row>
        <row r="27">
          <cell r="C27" t="str">
            <v>Retailer or metering coordinator/provider requests a visual examination upon re-energisation (physical) of the customer’s premises where the customer has not paid their electricity account. NMI de-energised &gt; 30 days.</v>
          </cell>
        </row>
        <row r="28">
          <cell r="C28" t="str">
            <v>Retailer or metering coordinator/provider requests a visual examination upon re-energisation (physical) of the customer’s premises where the customer has not paid their electricity account. NMI de-energised &gt; 30 days.</v>
          </cell>
        </row>
        <row r="29">
          <cell r="C29" t="str">
            <v>Temporary de-energisation and re-energisation of supply to allow customer or contractor to work close - the supply will be disconnected - No Dismantling</v>
          </cell>
        </row>
        <row r="30">
          <cell r="C30" t="str">
            <v>Temporary de-energisation and re-energisation of supply to allow customer or contractor to work close - the supply will be disconnected - No Dismantling</v>
          </cell>
        </row>
        <row r="31">
          <cell r="C31" t="str">
            <v>Temporary de-energisation and re-energisation of supply to allow customer or contractor to work close - the service may be physically dismantled or disconnected (e.g. overhead service dropped). This services includes switching if required. - Dismantling Single Phase</v>
          </cell>
        </row>
        <row r="32">
          <cell r="C32" t="str">
            <v>Temporary de-energisation and re-energisation of supply to allow customer or contractor to work close - the service may be physically dismantled or disconnected (e.g. overhead service dropped). This services includes switching if required. - Dismantling Multi Phase</v>
          </cell>
        </row>
        <row r="33">
          <cell r="C33" t="str">
            <v>Temporary de-energisation and re-energisation of supply to allow customer or contractor to work close - the service may be physically dismantled or disconnected (e.g. overhead service dropped). This services includes switching if required. - Dismantling Single Phase</v>
          </cell>
        </row>
        <row r="34">
          <cell r="C34" t="str">
            <v>Temporary de-energisation and re-energisation of supply to allow customer or contractor to work close - the service may be physically dismantled or disconnected (e.g. overhead service dropped). This services includes switching if required. - Dismantling Multi Phase</v>
          </cell>
        </row>
        <row r="35">
          <cell r="C35" t="str">
            <v>Temporary de-energisation and re-energisation of supply to allow customer or contractor to work close - the service may be physically dismantled or disconnected (e.g. overhead service dropped). This services includes switching if required. - Dismantling Single Phase</v>
          </cell>
        </row>
        <row r="36">
          <cell r="C36" t="str">
            <v>Temporary de-energisation and re-energisation of supply to allow customer or contractor to work close - the service may be physically dismantled or disconnected (e.g. overhead service dropped). This services includes switching if required. - Dismantling Multi Phase</v>
          </cell>
        </row>
        <row r="37">
          <cell r="C37" t="str">
            <v>Temporary de-energisation and re-energisation of supply to allow customer or contractor to work close - the service may be physically dismantled or disconnected (e.g. overhead service dropped). This services includes switching if required. - Dismantling Single Phase</v>
          </cell>
        </row>
        <row r="38">
          <cell r="C38" t="str">
            <v>Temporary de-energisation and re-energisation of supply to allow customer or contractor to work close - the service may be physically dismantled or disconnected (e.g. overhead service dropped). This services includes switching if required. - Dismantling Multi Phase</v>
          </cell>
        </row>
        <row r="39">
          <cell r="C39" t="str">
            <v>Customer requested temporary connection (short term) and the recovery of the temporary builders supply. Excludes work on metering equipment.</v>
          </cell>
        </row>
        <row r="40">
          <cell r="C40" t="str">
            <v>Customer requested temporary connection (short term) and the recovery of the temporary builders supply. Excludes work on metering equipment.</v>
          </cell>
        </row>
        <row r="41">
          <cell r="C41" t="str">
            <v>Customer requested temporary connection (short term) and the recovery of the temporary builders supply. Excludes work on metering equipment.</v>
          </cell>
        </row>
        <row r="42">
          <cell r="C42" t="str">
            <v>Customer requested temporary connection (short term) and the recovery of the temporary builders supply. Excludes work on metering equipment.</v>
          </cell>
        </row>
        <row r="43">
          <cell r="C43"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4">
          <cell r="C44"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5">
          <cell r="C45"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6">
          <cell r="C46"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7">
          <cell r="C47"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8">
          <cell r="C48"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9">
          <cell r="C49"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50">
          <cell r="C50"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51">
          <cell r="C51" t="str">
            <v>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v>
          </cell>
        </row>
        <row r="52">
          <cell r="C52"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53">
          <cell r="C53"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54">
          <cell r="C54"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55">
          <cell r="C55" t="str">
            <v>Request to de-energise an unmetered supply point.</v>
          </cell>
        </row>
        <row r="56">
          <cell r="C56" t="str">
            <v>Request to de-energise an unmetered supply point.</v>
          </cell>
        </row>
        <row r="57">
          <cell r="C57" t="str">
            <v>Request to de-energise an unmetered supply point.</v>
          </cell>
        </row>
        <row r="58">
          <cell r="C58" t="str">
            <v>Request to de-energise an unmetered supply point.</v>
          </cell>
        </row>
        <row r="59">
          <cell r="C59" t="str">
            <v>Service upgrade. For example, an upgrade from single phase to multi phase and/or increase capacity. Excludes work on metering equipment (if required). Overhead - Single to Multi Phase</v>
          </cell>
        </row>
        <row r="60">
          <cell r="C60" t="str">
            <v>Service upgrade. For example, an upgrade from single phase to multi phase and/or increase capacity. Excludes work on metering equipment (if required). Overhead - Single to Multi Phase</v>
          </cell>
        </row>
        <row r="61">
          <cell r="C61" t="str">
            <v>Service upgrade. For example, an upgrade from single phase to multi phase and/or increase capacity. Excludes work on metering equipment (if required). Overhead - Multi Phase Increase Capacity</v>
          </cell>
        </row>
        <row r="62">
          <cell r="C62" t="str">
            <v>Service upgrade. For example, an upgrade from single phase to multi phase and/or increase capacity. Excludes work on metering equipment (if required). Overhead - Multi Phase Increase Capacity</v>
          </cell>
        </row>
        <row r="63">
          <cell r="C63" t="str">
            <v>Service upgrade. For example, an upgrade from single phase to multi phase and/or increase capacity. Excludes work on metering equipment (if required). Overhead - Single to Multi Phase</v>
          </cell>
        </row>
        <row r="64">
          <cell r="C64" t="str">
            <v>Service upgrade. For example, an upgrade from single phase to multi phase and/or increase capacity. Excludes work on metering equipment (if required). Overhead - Single to Multi Phase</v>
          </cell>
        </row>
        <row r="65">
          <cell r="C65" t="str">
            <v>Service upgrade. For example, an upgrade from single phase to multi phase and/or increase capacity. Excludes work on metering equipment (if required). Overhead - Multi Phase Increase Capacity</v>
          </cell>
        </row>
        <row r="66">
          <cell r="C66" t="str">
            <v>Service upgrade. For example, an upgrade from single phase to multi phase and/or increase capacity. Excludes work on metering equipment (if required). Overhead - Multi Phase Increase Capacity</v>
          </cell>
        </row>
        <row r="67">
          <cell r="C67" t="str">
            <v>Service upgrade. For example, an upgrade from single phase to multi phase and/or increase capacity. Excludes work on metering equipment (if required). Underground  - Single to Multi Phase</v>
          </cell>
        </row>
        <row r="68">
          <cell r="C68" t="str">
            <v>Service upgrade. For example, an upgrade from single phase to multi phase and/or increase capacity. Excludes work on metering equipment (if required). Underground  - Single to Multi Phase</v>
          </cell>
        </row>
        <row r="69">
          <cell r="C69" t="str">
            <v>Service upgrade. For example, an upgrade from single phase to multi phase and/or increase capacity. Excludes work on metering equipment (if required). Underground - Multi Phase Increase Capacity</v>
          </cell>
        </row>
        <row r="70">
          <cell r="C70" t="str">
            <v>Service upgrade. For example, an upgrade from single phase to multi phase and/or increase capacity. Excludes work on metering equipment (if required). Underground - Multi Phase Increase Capacity</v>
          </cell>
        </row>
        <row r="71">
          <cell r="C71" t="str">
            <v>Service upgrade. For example, an upgrade from single phase to multi phase and/or increase capacity. Excludes work on metering equipment (if required). Underground  - Single to Multi Phase</v>
          </cell>
        </row>
        <row r="72">
          <cell r="C72" t="str">
            <v>Service upgrade. For example, an upgrade from single phase to multi phase and/or increase capacity. Excludes work on metering equipment (if required). Underground  - Single to Multi Phase</v>
          </cell>
        </row>
        <row r="73">
          <cell r="C73" t="str">
            <v>Service upgrade. For example, an upgrade from single phase to multi phase and/or increase capacity. Excludes work on metering equipment (if required). Underground - Multi Phase Increase Capacity</v>
          </cell>
        </row>
        <row r="74">
          <cell r="C74" t="str">
            <v>Service upgrade. For example, an upgrade from single phase to multi phase and/or increase capacity. Excludes work on metering equipment (if required). Underground - Multi Phase Increase Capacity</v>
          </cell>
        </row>
        <row r="75">
          <cell r="C75"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76">
          <cell r="C76"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77">
          <cell r="C77"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78">
          <cell r="C78"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79">
          <cell r="C79"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80">
          <cell r="C80"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81">
          <cell r="C81"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82">
          <cell r="C82"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83">
          <cell r="C83"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84">
          <cell r="C84"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85">
          <cell r="C85"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86">
          <cell r="C86"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87">
          <cell r="C87"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88">
          <cell r="C88"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89">
          <cell r="C89"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90">
          <cell r="C90"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91">
          <cell r="C91" t="str">
            <v>Removal of Meter</v>
          </cell>
        </row>
        <row r="92">
          <cell r="C92" t="str">
            <v>Removal of Meter</v>
          </cell>
        </row>
        <row r="93">
          <cell r="C93" t="str">
            <v>Removal of Meter</v>
          </cell>
        </row>
        <row r="94">
          <cell r="C94" t="str">
            <v>Customer requested Meter Accuracy Testing of type 5-6 meter (physically test meter)</v>
          </cell>
        </row>
        <row r="95">
          <cell r="C95" t="str">
            <v>Customer requested Meter Accuracy Testing of type 5-6 meter (physically test meter)</v>
          </cell>
        </row>
        <row r="96">
          <cell r="C96" t="str">
            <v>Customer requested Meter Accuracy Testing of type 5-6 meter (physically test meter)</v>
          </cell>
        </row>
        <row r="97">
          <cell r="C97" t="str">
            <v>Customer requested Meter Accuracy Testing of type 5-6 meter (physically test meter)</v>
          </cell>
        </row>
        <row r="98">
          <cell r="C98" t="str">
            <v>Inspection required to check reported or suspected fault and no fault in meter is found. (no physical meter test)</v>
          </cell>
        </row>
        <row r="99">
          <cell r="C99" t="str">
            <v>Inspection required to check reported or suspected fault and no fault in meter is found. (no physical meter test)</v>
          </cell>
        </row>
        <row r="100">
          <cell r="C100"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ell>
        </row>
        <row r="101">
          <cell r="C101"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ell>
        </row>
        <row r="102">
          <cell r="C102" t="str">
            <v>A request to make a change from one tariff to another tariff (Controlled Load)</v>
          </cell>
        </row>
        <row r="103">
          <cell r="C103" t="str">
            <v>A request to make a change from one tariff to another tariff (Controlled Load)</v>
          </cell>
        </row>
        <row r="104">
          <cell r="C104" t="str">
            <v>A request to make a change from one tariff to another tariff</v>
          </cell>
        </row>
        <row r="105">
          <cell r="C105" t="str">
            <v>A request to make a change from one tariff to another tariff</v>
          </cell>
        </row>
        <row r="106">
          <cell r="C106" t="str">
            <v>A request to make a change from one tariff to another tariff</v>
          </cell>
        </row>
        <row r="107">
          <cell r="C107" t="str">
            <v>Change load control equipment (inc. time switch and relay install, modify and removal)</v>
          </cell>
        </row>
        <row r="108">
          <cell r="C108" t="str">
            <v>Change load control equipment (inc. time switch and relay install, modify and removal)</v>
          </cell>
        </row>
        <row r="109">
          <cell r="C109" t="str">
            <v>Meter alteration – meter is being relocated or meter wiring altered and requires DNSP to visit site to verify the integrity of the metering equipment</v>
          </cell>
        </row>
        <row r="110">
          <cell r="C110" t="str">
            <v>Meter alteration – meter is being relocated or meter wiring altered and requires DNSP to visit site to verify the integrity of the metering equipment</v>
          </cell>
        </row>
        <row r="111">
          <cell r="C111" t="str">
            <v>Customer requests a check read, transfer read or validation of an estimated read on the meter, may be due to reported error in the meter reading. This is only used to check the accuracy of the meter reading</v>
          </cell>
        </row>
        <row r="112">
          <cell r="C112" t="str">
            <v>Site remains active and reading undertaken upon customer move in. Retail requested</v>
          </cell>
        </row>
        <row r="113">
          <cell r="C113" t="str">
            <v>Special meter reading excluding final read. Retailer or customer requested</v>
          </cell>
        </row>
        <row r="114">
          <cell r="C114" t="str">
            <v>Provision of load profile data where available – Retailer requested</v>
          </cell>
        </row>
        <row r="115">
          <cell r="C115" t="str">
            <v>Reseal and inspection of meter after customer initiated work</v>
          </cell>
        </row>
        <row r="116">
          <cell r="C116" t="str">
            <v>Crews attend site at the customers request and is unable to perform job due to customers fault/fault of a third party.  TECHNICAL. Wasted travel time and wasted time at customer's premises - 1 crew</v>
          </cell>
        </row>
        <row r="117">
          <cell r="C117" t="str">
            <v>Crews attend site at the customers request and is unable to perform job due to customers fault/fault of a third party.  TECHNICAL. Wasted travel time and wasted time at customer's premises - 2 crews</v>
          </cell>
        </row>
        <row r="118">
          <cell r="C118" t="str">
            <v>Crews attend site at the customers request and is unable to perform job due to customers fault/fault of a third party.  TECHNICAL. Wasted travel time and wasted time at customer's premises - 1 crew</v>
          </cell>
        </row>
        <row r="119">
          <cell r="C119" t="str">
            <v>Crews attend site at the customers request and is unable to perform job due to customers fault/fault of a third party.  TECHNICAL. Wasted travel time and wasted time at customer's premises - 2 crews</v>
          </cell>
        </row>
        <row r="120">
          <cell r="C120" t="str">
            <v>Crews attend site at the customers request and is unable to perform job due to customers fault/fault of a third party. Wasted travel time.</v>
          </cell>
        </row>
        <row r="121">
          <cell r="C121" t="str">
            <v>Crews attend site at the customers request and is unable to perform job due to customers fault/fault of a third party. Wasted travel time.</v>
          </cell>
        </row>
        <row r="122">
          <cell r="C122" t="str">
            <v>Search Fees</v>
          </cell>
        </row>
        <row r="123">
          <cell r="C123" t="str">
            <v>Search Fees - Urgent</v>
          </cell>
        </row>
        <row r="124">
          <cell r="C124" t="str">
            <v>Retailer requested de-energisation of the customer's premises where the de-energisation can be performed remotely</v>
          </cell>
        </row>
        <row r="125">
          <cell r="C125" t="str">
            <v/>
          </cell>
        </row>
        <row r="126">
          <cell r="C126" t="str">
            <v/>
          </cell>
        </row>
        <row r="127">
          <cell r="C127" t="str">
            <v/>
          </cell>
        </row>
        <row r="128">
          <cell r="C128" t="str">
            <v/>
          </cell>
        </row>
        <row r="129">
          <cell r="C129" t="str">
            <v/>
          </cell>
        </row>
        <row r="130">
          <cell r="C130" t="str">
            <v/>
          </cell>
        </row>
        <row r="131">
          <cell r="C131" t="str">
            <v/>
          </cell>
        </row>
        <row r="132">
          <cell r="C132" t="str">
            <v/>
          </cell>
        </row>
        <row r="133">
          <cell r="C133" t="str">
            <v/>
          </cell>
        </row>
        <row r="134">
          <cell r="C134" t="str">
            <v/>
          </cell>
        </row>
        <row r="135">
          <cell r="C135" t="str">
            <v/>
          </cell>
        </row>
        <row r="136">
          <cell r="C136" t="str">
            <v/>
          </cell>
        </row>
        <row r="137">
          <cell r="C137" t="str">
            <v/>
          </cell>
        </row>
        <row r="138">
          <cell r="C138" t="str">
            <v/>
          </cell>
        </row>
        <row r="139">
          <cell r="C139" t="str">
            <v/>
          </cell>
        </row>
        <row r="140">
          <cell r="C140" t="str">
            <v/>
          </cell>
        </row>
        <row r="141">
          <cell r="C141" t="str">
            <v/>
          </cell>
        </row>
        <row r="142">
          <cell r="C142" t="str">
            <v/>
          </cell>
        </row>
        <row r="143">
          <cell r="C143" t="str">
            <v/>
          </cell>
        </row>
        <row r="144">
          <cell r="C144" t="str">
            <v/>
          </cell>
        </row>
        <row r="145">
          <cell r="C145" t="str">
            <v/>
          </cell>
        </row>
        <row r="146">
          <cell r="C146" t="str">
            <v/>
          </cell>
        </row>
        <row r="147">
          <cell r="C147" t="str">
            <v/>
          </cell>
        </row>
        <row r="148">
          <cell r="C148" t="str">
            <v/>
          </cell>
        </row>
        <row r="149">
          <cell r="C149" t="str">
            <v/>
          </cell>
        </row>
        <row r="150">
          <cell r="C150" t="str">
            <v/>
          </cell>
        </row>
        <row r="151">
          <cell r="C151" t="str">
            <v/>
          </cell>
        </row>
        <row r="152">
          <cell r="C152" t="str">
            <v/>
          </cell>
        </row>
        <row r="153">
          <cell r="C153" t="str">
            <v/>
          </cell>
        </row>
        <row r="154">
          <cell r="C154" t="str">
            <v/>
          </cell>
        </row>
        <row r="155">
          <cell r="C155" t="str">
            <v/>
          </cell>
        </row>
        <row r="156">
          <cell r="C156" t="str">
            <v/>
          </cell>
        </row>
        <row r="157">
          <cell r="C157" t="str">
            <v/>
          </cell>
        </row>
        <row r="158">
          <cell r="C158" t="str">
            <v/>
          </cell>
        </row>
        <row r="159">
          <cell r="C159" t="str">
            <v/>
          </cell>
        </row>
        <row r="160">
          <cell r="C160" t="str">
            <v/>
          </cell>
        </row>
        <row r="161">
          <cell r="C161" t="str">
            <v/>
          </cell>
        </row>
        <row r="162">
          <cell r="C162" t="str">
            <v/>
          </cell>
        </row>
        <row r="163">
          <cell r="C163" t="str">
            <v/>
          </cell>
        </row>
        <row r="164">
          <cell r="C164" t="str">
            <v/>
          </cell>
        </row>
        <row r="165">
          <cell r="C165" t="str">
            <v/>
          </cell>
        </row>
        <row r="166">
          <cell r="C166" t="str">
            <v/>
          </cell>
        </row>
        <row r="167">
          <cell r="C167" t="str">
            <v/>
          </cell>
        </row>
        <row r="168">
          <cell r="C168" t="str">
            <v/>
          </cell>
        </row>
        <row r="169">
          <cell r="C169" t="str">
            <v/>
          </cell>
        </row>
        <row r="170">
          <cell r="C170" t="str">
            <v/>
          </cell>
        </row>
        <row r="171">
          <cell r="C171" t="str">
            <v/>
          </cell>
        </row>
        <row r="172">
          <cell r="C172" t="str">
            <v/>
          </cell>
        </row>
        <row r="173">
          <cell r="C173" t="str">
            <v/>
          </cell>
        </row>
        <row r="174">
          <cell r="C174" t="str">
            <v/>
          </cell>
        </row>
        <row r="175">
          <cell r="C175" t="str">
            <v/>
          </cell>
        </row>
        <row r="176">
          <cell r="C176" t="str">
            <v/>
          </cell>
        </row>
        <row r="177">
          <cell r="C177" t="str">
            <v/>
          </cell>
        </row>
        <row r="178">
          <cell r="C178" t="str">
            <v/>
          </cell>
        </row>
        <row r="179">
          <cell r="C179" t="str">
            <v/>
          </cell>
        </row>
        <row r="180">
          <cell r="C180" t="str">
            <v/>
          </cell>
        </row>
        <row r="181">
          <cell r="C181" t="str">
            <v/>
          </cell>
        </row>
        <row r="182">
          <cell r="C182" t="str">
            <v/>
          </cell>
        </row>
        <row r="183">
          <cell r="C183" t="str">
            <v/>
          </cell>
        </row>
        <row r="184">
          <cell r="C184" t="str">
            <v/>
          </cell>
        </row>
        <row r="185">
          <cell r="C185" t="str">
            <v/>
          </cell>
        </row>
        <row r="186">
          <cell r="C186" t="str">
            <v/>
          </cell>
        </row>
        <row r="187">
          <cell r="C187" t="str">
            <v/>
          </cell>
        </row>
        <row r="188">
          <cell r="C188" t="str">
            <v/>
          </cell>
        </row>
        <row r="189">
          <cell r="C189" t="str">
            <v/>
          </cell>
        </row>
        <row r="190">
          <cell r="C190" t="str">
            <v/>
          </cell>
        </row>
        <row r="191">
          <cell r="C191" t="str">
            <v/>
          </cell>
        </row>
        <row r="192">
          <cell r="C192" t="str">
            <v/>
          </cell>
        </row>
        <row r="193">
          <cell r="C193" t="str">
            <v/>
          </cell>
        </row>
        <row r="194">
          <cell r="C194" t="str">
            <v/>
          </cell>
        </row>
        <row r="195">
          <cell r="C195" t="str">
            <v/>
          </cell>
        </row>
        <row r="196">
          <cell r="C196" t="str">
            <v/>
          </cell>
        </row>
        <row r="197">
          <cell r="C197" t="str">
            <v/>
          </cell>
        </row>
        <row r="198">
          <cell r="C198" t="str">
            <v/>
          </cell>
        </row>
        <row r="199">
          <cell r="C199" t="str">
            <v/>
          </cell>
        </row>
        <row r="200">
          <cell r="C200" t="str">
            <v/>
          </cell>
        </row>
        <row r="201">
          <cell r="C201" t="str">
            <v/>
          </cell>
        </row>
        <row r="202">
          <cell r="C202" t="str">
            <v/>
          </cell>
        </row>
        <row r="203">
          <cell r="C203" t="str">
            <v/>
          </cell>
        </row>
        <row r="204">
          <cell r="C204" t="str">
            <v/>
          </cell>
        </row>
        <row r="205">
          <cell r="C205" t="str">
            <v/>
          </cell>
        </row>
        <row r="206">
          <cell r="C206" t="str">
            <v/>
          </cell>
        </row>
        <row r="207">
          <cell r="C207" t="str">
            <v/>
          </cell>
        </row>
        <row r="208">
          <cell r="C208" t="str">
            <v/>
          </cell>
        </row>
        <row r="209">
          <cell r="C209" t="str">
            <v/>
          </cell>
        </row>
        <row r="210">
          <cell r="C210" t="str">
            <v/>
          </cell>
        </row>
        <row r="211">
          <cell r="C211" t="str">
            <v/>
          </cell>
        </row>
        <row r="212">
          <cell r="C212" t="str">
            <v/>
          </cell>
        </row>
        <row r="213">
          <cell r="C213" t="str">
            <v/>
          </cell>
        </row>
        <row r="214">
          <cell r="C214" t="str">
            <v/>
          </cell>
        </row>
        <row r="215">
          <cell r="C215" t="str">
            <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row r="257">
          <cell r="C257" t="str">
            <v/>
          </cell>
        </row>
        <row r="258">
          <cell r="C258" t="str">
            <v/>
          </cell>
        </row>
        <row r="259">
          <cell r="C259" t="str">
            <v/>
          </cell>
        </row>
        <row r="260">
          <cell r="C260" t="str">
            <v/>
          </cell>
        </row>
        <row r="261">
          <cell r="C261" t="str">
            <v/>
          </cell>
        </row>
        <row r="262">
          <cell r="C262" t="str">
            <v/>
          </cell>
        </row>
        <row r="263">
          <cell r="C263" t="str">
            <v/>
          </cell>
        </row>
        <row r="264">
          <cell r="C264" t="str">
            <v/>
          </cell>
        </row>
        <row r="265">
          <cell r="C265" t="str">
            <v/>
          </cell>
        </row>
        <row r="266">
          <cell r="C266" t="str">
            <v/>
          </cell>
        </row>
        <row r="267">
          <cell r="C267" t="str">
            <v/>
          </cell>
        </row>
        <row r="268">
          <cell r="C268" t="str">
            <v/>
          </cell>
        </row>
        <row r="269">
          <cell r="C269" t="str">
            <v/>
          </cell>
        </row>
        <row r="270">
          <cell r="C270" t="str">
            <v/>
          </cell>
        </row>
        <row r="271">
          <cell r="C271" t="str">
            <v/>
          </cell>
        </row>
        <row r="272">
          <cell r="C272" t="str">
            <v/>
          </cell>
        </row>
        <row r="273">
          <cell r="C273" t="str">
            <v/>
          </cell>
        </row>
        <row r="274">
          <cell r="C274" t="str">
            <v/>
          </cell>
        </row>
        <row r="275">
          <cell r="C275" t="str">
            <v/>
          </cell>
        </row>
        <row r="276">
          <cell r="C276" t="str">
            <v/>
          </cell>
        </row>
        <row r="277">
          <cell r="C277" t="str">
            <v/>
          </cell>
        </row>
        <row r="278">
          <cell r="C278" t="str">
            <v/>
          </cell>
        </row>
        <row r="279">
          <cell r="C279" t="str">
            <v/>
          </cell>
        </row>
        <row r="280">
          <cell r="C280" t="str">
            <v/>
          </cell>
        </row>
        <row r="281">
          <cell r="C281" t="str">
            <v/>
          </cell>
        </row>
        <row r="282">
          <cell r="C282" t="str">
            <v/>
          </cell>
        </row>
        <row r="283">
          <cell r="C283" t="str">
            <v/>
          </cell>
        </row>
        <row r="284">
          <cell r="C284" t="str">
            <v/>
          </cell>
        </row>
        <row r="285">
          <cell r="C285" t="str">
            <v/>
          </cell>
        </row>
        <row r="286">
          <cell r="C286" t="str">
            <v/>
          </cell>
        </row>
        <row r="287">
          <cell r="C287" t="str">
            <v/>
          </cell>
        </row>
        <row r="288">
          <cell r="C288" t="str">
            <v/>
          </cell>
        </row>
        <row r="289">
          <cell r="C289" t="str">
            <v/>
          </cell>
        </row>
        <row r="290">
          <cell r="C290" t="str">
            <v/>
          </cell>
        </row>
        <row r="291">
          <cell r="C291" t="str">
            <v/>
          </cell>
        </row>
        <row r="292">
          <cell r="C292" t="str">
            <v/>
          </cell>
        </row>
        <row r="293">
          <cell r="C293" t="str">
            <v/>
          </cell>
        </row>
        <row r="294">
          <cell r="C294" t="str">
            <v/>
          </cell>
        </row>
        <row r="295">
          <cell r="C295" t="str">
            <v/>
          </cell>
        </row>
        <row r="296">
          <cell r="C296" t="str">
            <v/>
          </cell>
        </row>
        <row r="297">
          <cell r="C297" t="str">
            <v/>
          </cell>
        </row>
        <row r="298">
          <cell r="C298" t="str">
            <v/>
          </cell>
        </row>
        <row r="299">
          <cell r="C299" t="str">
            <v/>
          </cell>
        </row>
        <row r="300">
          <cell r="C300" t="str">
            <v/>
          </cell>
        </row>
        <row r="301">
          <cell r="C301" t="str">
            <v/>
          </cell>
        </row>
        <row r="302">
          <cell r="C302" t="str">
            <v/>
          </cell>
        </row>
        <row r="303">
          <cell r="C303" t="str">
            <v/>
          </cell>
        </row>
        <row r="304">
          <cell r="C304" t="str">
            <v/>
          </cell>
        </row>
        <row r="305">
          <cell r="C305" t="str">
            <v/>
          </cell>
        </row>
        <row r="306">
          <cell r="C306" t="str">
            <v/>
          </cell>
        </row>
        <row r="307">
          <cell r="C307" t="str">
            <v/>
          </cell>
        </row>
        <row r="308">
          <cell r="C308" t="str">
            <v/>
          </cell>
        </row>
        <row r="309">
          <cell r="C309" t="str">
            <v/>
          </cell>
        </row>
        <row r="310">
          <cell r="C310" t="str">
            <v/>
          </cell>
        </row>
        <row r="311">
          <cell r="C311" t="str">
            <v/>
          </cell>
        </row>
        <row r="312">
          <cell r="C312" t="str">
            <v/>
          </cell>
        </row>
        <row r="313">
          <cell r="C313" t="str">
            <v/>
          </cell>
        </row>
        <row r="314">
          <cell r="C314" t="str">
            <v/>
          </cell>
        </row>
        <row r="315">
          <cell r="C315" t="str">
            <v/>
          </cell>
        </row>
        <row r="316">
          <cell r="C316" t="str">
            <v/>
          </cell>
        </row>
        <row r="317">
          <cell r="C317" t="str">
            <v/>
          </cell>
        </row>
        <row r="318">
          <cell r="C318" t="str">
            <v/>
          </cell>
        </row>
        <row r="319">
          <cell r="C319" t="str">
            <v/>
          </cell>
        </row>
        <row r="320">
          <cell r="C320" t="str">
            <v/>
          </cell>
        </row>
        <row r="321">
          <cell r="C321" t="str">
            <v/>
          </cell>
        </row>
        <row r="322">
          <cell r="C322" t="str">
            <v/>
          </cell>
        </row>
        <row r="323">
          <cell r="C323" t="str">
            <v/>
          </cell>
        </row>
        <row r="324">
          <cell r="C324" t="str">
            <v/>
          </cell>
        </row>
        <row r="325">
          <cell r="C325" t="str">
            <v/>
          </cell>
        </row>
        <row r="326">
          <cell r="C326" t="str">
            <v/>
          </cell>
        </row>
        <row r="327">
          <cell r="C327" t="str">
            <v/>
          </cell>
        </row>
        <row r="328">
          <cell r="C328" t="str">
            <v/>
          </cell>
        </row>
        <row r="329">
          <cell r="C329" t="str">
            <v/>
          </cell>
        </row>
        <row r="330">
          <cell r="C330" t="str">
            <v/>
          </cell>
        </row>
        <row r="331">
          <cell r="C331" t="str">
            <v/>
          </cell>
        </row>
        <row r="332">
          <cell r="C332" t="str">
            <v/>
          </cell>
        </row>
        <row r="333">
          <cell r="C333" t="str">
            <v/>
          </cell>
        </row>
        <row r="334">
          <cell r="C334" t="str">
            <v/>
          </cell>
        </row>
        <row r="335">
          <cell r="C335" t="str">
            <v/>
          </cell>
        </row>
        <row r="336">
          <cell r="C336" t="str">
            <v/>
          </cell>
        </row>
        <row r="337">
          <cell r="C337" t="str">
            <v/>
          </cell>
        </row>
        <row r="338">
          <cell r="C338" t="str">
            <v/>
          </cell>
        </row>
        <row r="339">
          <cell r="C339" t="str">
            <v/>
          </cell>
        </row>
        <row r="340">
          <cell r="C340" t="str">
            <v/>
          </cell>
        </row>
        <row r="341">
          <cell r="C341" t="str">
            <v/>
          </cell>
        </row>
        <row r="342">
          <cell r="C342" t="str">
            <v/>
          </cell>
        </row>
        <row r="343">
          <cell r="C343" t="str">
            <v/>
          </cell>
        </row>
        <row r="344">
          <cell r="C344" t="str">
            <v/>
          </cell>
        </row>
        <row r="345">
          <cell r="C345" t="str">
            <v/>
          </cell>
        </row>
        <row r="346">
          <cell r="C346" t="str">
            <v/>
          </cell>
        </row>
        <row r="347">
          <cell r="C347" t="str">
            <v/>
          </cell>
        </row>
        <row r="348">
          <cell r="C348" t="str">
            <v/>
          </cell>
        </row>
        <row r="349">
          <cell r="C349" t="str">
            <v/>
          </cell>
        </row>
        <row r="350">
          <cell r="C350" t="str">
            <v/>
          </cell>
        </row>
        <row r="351">
          <cell r="C351" t="str">
            <v/>
          </cell>
        </row>
        <row r="352">
          <cell r="C352" t="str">
            <v/>
          </cell>
        </row>
        <row r="353">
          <cell r="C353" t="str">
            <v/>
          </cell>
        </row>
        <row r="354">
          <cell r="C354" t="str">
            <v/>
          </cell>
        </row>
        <row r="355">
          <cell r="C355" t="str">
            <v/>
          </cell>
        </row>
        <row r="356">
          <cell r="C356" t="str">
            <v/>
          </cell>
        </row>
        <row r="357">
          <cell r="C357" t="str">
            <v/>
          </cell>
        </row>
        <row r="358">
          <cell r="C358" t="str">
            <v/>
          </cell>
        </row>
        <row r="359">
          <cell r="C359" t="str">
            <v/>
          </cell>
        </row>
        <row r="360">
          <cell r="C360" t="str">
            <v/>
          </cell>
        </row>
        <row r="361">
          <cell r="C361" t="str">
            <v/>
          </cell>
        </row>
        <row r="362">
          <cell r="C362" t="str">
            <v/>
          </cell>
        </row>
        <row r="363">
          <cell r="C363" t="str">
            <v/>
          </cell>
        </row>
        <row r="364">
          <cell r="C364" t="str">
            <v/>
          </cell>
        </row>
        <row r="365">
          <cell r="C365" t="str">
            <v/>
          </cell>
        </row>
        <row r="366">
          <cell r="C366" t="str">
            <v/>
          </cell>
        </row>
        <row r="367">
          <cell r="C367" t="str">
            <v/>
          </cell>
        </row>
        <row r="368">
          <cell r="C368" t="str">
            <v/>
          </cell>
        </row>
        <row r="369">
          <cell r="C369" t="str">
            <v/>
          </cell>
        </row>
        <row r="370">
          <cell r="C370" t="str">
            <v/>
          </cell>
        </row>
        <row r="371">
          <cell r="C371" t="str">
            <v/>
          </cell>
        </row>
        <row r="372">
          <cell r="C372" t="str">
            <v/>
          </cell>
        </row>
        <row r="373">
          <cell r="C373" t="str">
            <v/>
          </cell>
        </row>
        <row r="374">
          <cell r="C374" t="str">
            <v/>
          </cell>
        </row>
        <row r="375">
          <cell r="C375" t="str">
            <v/>
          </cell>
        </row>
        <row r="376">
          <cell r="C376" t="str">
            <v/>
          </cell>
        </row>
        <row r="377">
          <cell r="C377" t="str">
            <v/>
          </cell>
        </row>
        <row r="378">
          <cell r="C378" t="str">
            <v/>
          </cell>
        </row>
        <row r="379">
          <cell r="C379" t="str">
            <v/>
          </cell>
        </row>
        <row r="380">
          <cell r="C380" t="str">
            <v/>
          </cell>
        </row>
        <row r="381">
          <cell r="C381" t="str">
            <v/>
          </cell>
        </row>
        <row r="382">
          <cell r="C382" t="str">
            <v/>
          </cell>
        </row>
        <row r="383">
          <cell r="C383" t="str">
            <v/>
          </cell>
        </row>
        <row r="384">
          <cell r="C384" t="str">
            <v/>
          </cell>
        </row>
        <row r="385">
          <cell r="C385" t="str">
            <v/>
          </cell>
        </row>
        <row r="386">
          <cell r="C386" t="str">
            <v/>
          </cell>
        </row>
        <row r="387">
          <cell r="C387" t="str">
            <v/>
          </cell>
        </row>
        <row r="388">
          <cell r="C388" t="str">
            <v/>
          </cell>
        </row>
        <row r="389">
          <cell r="C389" t="str">
            <v/>
          </cell>
        </row>
        <row r="390">
          <cell r="C390" t="str">
            <v/>
          </cell>
        </row>
        <row r="391">
          <cell r="C391" t="str">
            <v/>
          </cell>
        </row>
        <row r="392">
          <cell r="C392" t="str">
            <v/>
          </cell>
        </row>
        <row r="393">
          <cell r="C393" t="str">
            <v/>
          </cell>
        </row>
        <row r="394">
          <cell r="C394" t="str">
            <v/>
          </cell>
        </row>
        <row r="395">
          <cell r="C395" t="str">
            <v/>
          </cell>
        </row>
        <row r="396">
          <cell r="C396" t="str">
            <v/>
          </cell>
        </row>
        <row r="397">
          <cell r="C397" t="str">
            <v/>
          </cell>
        </row>
        <row r="398">
          <cell r="C398" t="str">
            <v/>
          </cell>
        </row>
        <row r="399">
          <cell r="C399" t="str">
            <v/>
          </cell>
        </row>
        <row r="400">
          <cell r="C400" t="str">
            <v/>
          </cell>
        </row>
        <row r="401">
          <cell r="C401" t="str">
            <v/>
          </cell>
        </row>
        <row r="402">
          <cell r="C402" t="str">
            <v/>
          </cell>
        </row>
        <row r="403">
          <cell r="C403" t="str">
            <v/>
          </cell>
        </row>
        <row r="404">
          <cell r="C404" t="str">
            <v/>
          </cell>
        </row>
        <row r="405">
          <cell r="C405" t="str">
            <v/>
          </cell>
        </row>
        <row r="406">
          <cell r="C406" t="str">
            <v/>
          </cell>
        </row>
        <row r="407">
          <cell r="C407" t="str">
            <v/>
          </cell>
        </row>
        <row r="408">
          <cell r="C408" t="str">
            <v/>
          </cell>
        </row>
        <row r="409">
          <cell r="C409" t="str">
            <v/>
          </cell>
        </row>
        <row r="410">
          <cell r="C410" t="str">
            <v/>
          </cell>
        </row>
        <row r="411">
          <cell r="C411" t="str">
            <v/>
          </cell>
        </row>
        <row r="412">
          <cell r="C412" t="str">
            <v/>
          </cell>
        </row>
        <row r="413">
          <cell r="C413" t="str">
            <v/>
          </cell>
        </row>
        <row r="414">
          <cell r="C414" t="str">
            <v/>
          </cell>
        </row>
        <row r="415">
          <cell r="C415" t="str">
            <v/>
          </cell>
        </row>
        <row r="416">
          <cell r="C416" t="str">
            <v/>
          </cell>
        </row>
        <row r="417">
          <cell r="C417" t="str">
            <v/>
          </cell>
        </row>
        <row r="418">
          <cell r="C418" t="str">
            <v/>
          </cell>
        </row>
        <row r="419">
          <cell r="C419" t="str">
            <v/>
          </cell>
        </row>
        <row r="420">
          <cell r="C420" t="str">
            <v/>
          </cell>
        </row>
        <row r="421">
          <cell r="C421" t="str">
            <v/>
          </cell>
        </row>
        <row r="422">
          <cell r="C422" t="str">
            <v/>
          </cell>
        </row>
        <row r="423">
          <cell r="C423" t="str">
            <v/>
          </cell>
        </row>
        <row r="424">
          <cell r="C424" t="str">
            <v/>
          </cell>
        </row>
        <row r="425">
          <cell r="C425" t="str">
            <v/>
          </cell>
        </row>
        <row r="426">
          <cell r="C426" t="str">
            <v/>
          </cell>
        </row>
        <row r="427">
          <cell r="C427" t="str">
            <v/>
          </cell>
        </row>
        <row r="428">
          <cell r="C428" t="str">
            <v/>
          </cell>
        </row>
        <row r="429">
          <cell r="C429" t="str">
            <v/>
          </cell>
        </row>
        <row r="430">
          <cell r="C430" t="str">
            <v/>
          </cell>
        </row>
        <row r="431">
          <cell r="C431" t="str">
            <v/>
          </cell>
        </row>
        <row r="432">
          <cell r="C432" t="str">
            <v/>
          </cell>
        </row>
        <row r="433">
          <cell r="C433" t="str">
            <v/>
          </cell>
        </row>
        <row r="434">
          <cell r="C434" t="str">
            <v/>
          </cell>
        </row>
        <row r="435">
          <cell r="C435" t="str">
            <v/>
          </cell>
        </row>
        <row r="436">
          <cell r="C436" t="str">
            <v/>
          </cell>
        </row>
        <row r="437">
          <cell r="C437" t="str">
            <v/>
          </cell>
        </row>
        <row r="438">
          <cell r="C438" t="str">
            <v/>
          </cell>
        </row>
        <row r="439">
          <cell r="C439" t="str">
            <v/>
          </cell>
        </row>
        <row r="440">
          <cell r="C440" t="str">
            <v/>
          </cell>
        </row>
        <row r="441">
          <cell r="C441" t="str">
            <v/>
          </cell>
        </row>
        <row r="442">
          <cell r="C442" t="str">
            <v/>
          </cell>
        </row>
        <row r="443">
          <cell r="C443" t="str">
            <v/>
          </cell>
        </row>
        <row r="444">
          <cell r="C444" t="str">
            <v/>
          </cell>
        </row>
        <row r="445">
          <cell r="C445" t="str">
            <v/>
          </cell>
        </row>
        <row r="446">
          <cell r="C446" t="str">
            <v/>
          </cell>
        </row>
        <row r="447">
          <cell r="C447" t="str">
            <v/>
          </cell>
        </row>
        <row r="448">
          <cell r="C448" t="str">
            <v/>
          </cell>
        </row>
        <row r="449">
          <cell r="C449" t="str">
            <v/>
          </cell>
        </row>
        <row r="450">
          <cell r="C450" t="str">
            <v/>
          </cell>
        </row>
        <row r="451">
          <cell r="C451" t="str">
            <v/>
          </cell>
        </row>
        <row r="452">
          <cell r="C452" t="str">
            <v/>
          </cell>
        </row>
        <row r="453">
          <cell r="C453" t="str">
            <v/>
          </cell>
        </row>
        <row r="454">
          <cell r="C454" t="str">
            <v/>
          </cell>
        </row>
        <row r="455">
          <cell r="C455" t="str">
            <v/>
          </cell>
        </row>
        <row r="456">
          <cell r="C456" t="str">
            <v/>
          </cell>
        </row>
        <row r="457">
          <cell r="C457" t="str">
            <v/>
          </cell>
        </row>
        <row r="458">
          <cell r="C458" t="str">
            <v/>
          </cell>
        </row>
        <row r="459">
          <cell r="C459" t="str">
            <v/>
          </cell>
        </row>
        <row r="460">
          <cell r="C460" t="str">
            <v/>
          </cell>
        </row>
        <row r="461">
          <cell r="C461" t="str">
            <v/>
          </cell>
        </row>
        <row r="462">
          <cell r="C462" t="str">
            <v/>
          </cell>
        </row>
        <row r="463">
          <cell r="C463" t="str">
            <v/>
          </cell>
        </row>
        <row r="464">
          <cell r="C464" t="str">
            <v/>
          </cell>
        </row>
        <row r="465">
          <cell r="C465" t="str">
            <v/>
          </cell>
        </row>
        <row r="466">
          <cell r="C466" t="str">
            <v/>
          </cell>
        </row>
        <row r="467">
          <cell r="C467" t="str">
            <v/>
          </cell>
        </row>
        <row r="468">
          <cell r="C468" t="str">
            <v/>
          </cell>
        </row>
        <row r="469">
          <cell r="C469" t="str">
            <v/>
          </cell>
        </row>
        <row r="470">
          <cell r="C470" t="str">
            <v/>
          </cell>
        </row>
        <row r="471">
          <cell r="C471" t="str">
            <v/>
          </cell>
        </row>
        <row r="472">
          <cell r="C472" t="str">
            <v/>
          </cell>
        </row>
        <row r="473">
          <cell r="C473" t="str">
            <v/>
          </cell>
        </row>
        <row r="474">
          <cell r="C474" t="str">
            <v/>
          </cell>
        </row>
        <row r="475">
          <cell r="C475" t="str">
            <v/>
          </cell>
        </row>
        <row r="476">
          <cell r="C476" t="str">
            <v/>
          </cell>
        </row>
        <row r="477">
          <cell r="C477" t="str">
            <v/>
          </cell>
        </row>
        <row r="478">
          <cell r="C478" t="str">
            <v/>
          </cell>
        </row>
        <row r="479">
          <cell r="C479" t="str">
            <v/>
          </cell>
        </row>
        <row r="480">
          <cell r="C480" t="str">
            <v/>
          </cell>
        </row>
        <row r="481">
          <cell r="C481" t="str">
            <v/>
          </cell>
        </row>
        <row r="482">
          <cell r="C482" t="str">
            <v/>
          </cell>
        </row>
        <row r="483">
          <cell r="C483" t="str">
            <v/>
          </cell>
        </row>
        <row r="484">
          <cell r="C484" t="str">
            <v/>
          </cell>
        </row>
        <row r="485">
          <cell r="C485" t="str">
            <v/>
          </cell>
        </row>
        <row r="486">
          <cell r="C486" t="str">
            <v/>
          </cell>
        </row>
        <row r="487">
          <cell r="C487" t="str">
            <v/>
          </cell>
        </row>
        <row r="488">
          <cell r="C488" t="str">
            <v/>
          </cell>
        </row>
        <row r="489">
          <cell r="C489" t="str">
            <v/>
          </cell>
        </row>
        <row r="490">
          <cell r="C490" t="str">
            <v/>
          </cell>
        </row>
        <row r="491">
          <cell r="C491" t="str">
            <v/>
          </cell>
        </row>
        <row r="492">
          <cell r="C492" t="str">
            <v/>
          </cell>
        </row>
        <row r="493">
          <cell r="C493" t="str">
            <v/>
          </cell>
        </row>
        <row r="494">
          <cell r="C494" t="str">
            <v/>
          </cell>
        </row>
        <row r="495">
          <cell r="C495" t="str">
            <v/>
          </cell>
        </row>
        <row r="496">
          <cell r="C496" t="str">
            <v/>
          </cell>
        </row>
        <row r="497">
          <cell r="C497" t="str">
            <v/>
          </cell>
        </row>
        <row r="498">
          <cell r="C498"/>
        </row>
        <row r="499">
          <cell r="C499"/>
        </row>
        <row r="500">
          <cell r="C500"/>
        </row>
        <row r="501">
          <cell r="C501"/>
        </row>
        <row r="502">
          <cell r="C502"/>
        </row>
        <row r="503">
          <cell r="C503"/>
        </row>
        <row r="504">
          <cell r="C504"/>
        </row>
        <row r="505">
          <cell r="C505"/>
        </row>
        <row r="506">
          <cell r="C506"/>
        </row>
        <row r="507">
          <cell r="C507"/>
        </row>
        <row r="508">
          <cell r="C508"/>
        </row>
        <row r="509">
          <cell r="C509"/>
        </row>
        <row r="510">
          <cell r="C510"/>
        </row>
        <row r="511">
          <cell r="C511"/>
        </row>
        <row r="512">
          <cell r="C512"/>
        </row>
        <row r="513">
          <cell r="C513"/>
        </row>
        <row r="514">
          <cell r="C514"/>
        </row>
        <row r="515">
          <cell r="C515"/>
        </row>
        <row r="516">
          <cell r="C516"/>
        </row>
        <row r="517">
          <cell r="C517"/>
        </row>
      </sheetData>
      <sheetData sheetId="10">
        <row r="10">
          <cell r="B10" t="str">
            <v>Administrative</v>
          </cell>
          <cell r="C10" t="str">
            <v>Business hours</v>
          </cell>
          <cell r="D10" t="str">
            <v>No</v>
          </cell>
          <cell r="E10">
            <v>54.375426621160408</v>
          </cell>
          <cell r="F10">
            <v>0.46500000000000002</v>
          </cell>
          <cell r="G10">
            <v>0.58542196806443347</v>
          </cell>
          <cell r="H10">
            <v>16.887919999999998</v>
          </cell>
          <cell r="I10"/>
        </row>
        <row r="11">
          <cell r="B11" t="str">
            <v>Technical Service Person</v>
          </cell>
          <cell r="C11" t="str">
            <v>Business hours</v>
          </cell>
          <cell r="D11" t="str">
            <v>No</v>
          </cell>
          <cell r="E11">
            <v>65.74744027303754</v>
          </cell>
          <cell r="F11">
            <v>0.46500000000000002</v>
          </cell>
          <cell r="G11">
            <v>0.58542196806443347</v>
          </cell>
          <cell r="H11">
            <v>20.419840000000001</v>
          </cell>
          <cell r="I11"/>
        </row>
        <row r="12">
          <cell r="B12" t="str">
            <v>Supervisor</v>
          </cell>
          <cell r="C12" t="str">
            <v>Business hours</v>
          </cell>
          <cell r="D12" t="str">
            <v>No</v>
          </cell>
          <cell r="E12">
            <v>78.095563139931727</v>
          </cell>
          <cell r="F12">
            <v>0.46500000000000002</v>
          </cell>
          <cell r="G12">
            <v>0.58542196806443347</v>
          </cell>
          <cell r="H12">
            <v>24.254919999999995</v>
          </cell>
          <cell r="I12"/>
        </row>
        <row r="13">
          <cell r="B13" t="str">
            <v>Para Professional</v>
          </cell>
          <cell r="C13" t="str">
            <v>Business hours</v>
          </cell>
          <cell r="D13" t="str">
            <v>No</v>
          </cell>
          <cell r="E13">
            <v>73.474402730375417</v>
          </cell>
          <cell r="F13">
            <v>0.46500000000000002</v>
          </cell>
          <cell r="G13">
            <v>0.58542196806443347</v>
          </cell>
          <cell r="H13">
            <v>22.819679999999998</v>
          </cell>
          <cell r="I13"/>
        </row>
        <row r="14">
          <cell r="B14" t="str">
            <v>50% TSP/Contractor mix</v>
          </cell>
          <cell r="C14" t="str">
            <v>Business hours</v>
          </cell>
          <cell r="D14" t="str">
            <v>No</v>
          </cell>
          <cell r="E14">
            <v>32.87372013651877</v>
          </cell>
          <cell r="F14">
            <v>0.46500000000000002</v>
          </cell>
          <cell r="G14">
            <v>0.58542196806443347</v>
          </cell>
          <cell r="H14">
            <v>10.20992</v>
          </cell>
          <cell r="I14"/>
        </row>
        <row r="15">
          <cell r="B15" t="str">
            <v>20% TSP/Contractor mix</v>
          </cell>
          <cell r="C15" t="str">
            <v>Business hours</v>
          </cell>
          <cell r="D15" t="str">
            <v>No</v>
          </cell>
          <cell r="E15">
            <v>13.149488054607509</v>
          </cell>
          <cell r="F15">
            <v>0.46500000000000002</v>
          </cell>
          <cell r="G15">
            <v>0.58542196806443347</v>
          </cell>
          <cell r="H15">
            <v>4.0839680000000005</v>
          </cell>
          <cell r="I15"/>
        </row>
        <row r="16">
          <cell r="B16" t="str">
            <v>Administrative</v>
          </cell>
          <cell r="C16" t="str">
            <v>After hours</v>
          </cell>
          <cell r="D16" t="str">
            <v>No</v>
          </cell>
          <cell r="E16">
            <v>63.078498293515352</v>
          </cell>
          <cell r="F16">
            <v>0.46500000000000002</v>
          </cell>
          <cell r="G16">
            <v>0.58542196806443347</v>
          </cell>
          <cell r="H16">
            <v>19.590919999999997</v>
          </cell>
          <cell r="I16"/>
        </row>
        <row r="17">
          <cell r="B17" t="str">
            <v>Technical Service Person</v>
          </cell>
          <cell r="C17" t="str">
            <v>After hours</v>
          </cell>
          <cell r="D17" t="str">
            <v>No</v>
          </cell>
          <cell r="E17">
            <v>74.77</v>
          </cell>
          <cell r="F17">
            <v>0.46500000000000002</v>
          </cell>
          <cell r="G17">
            <v>0.58542196806443347</v>
          </cell>
          <cell r="H17">
            <v>23.222066599999998</v>
          </cell>
          <cell r="I17"/>
        </row>
        <row r="18">
          <cell r="B18" t="str">
            <v>Supervisor</v>
          </cell>
          <cell r="C18" t="str">
            <v>After hours</v>
          </cell>
          <cell r="D18" t="str">
            <v>No</v>
          </cell>
          <cell r="E18">
            <v>102.27</v>
          </cell>
          <cell r="F18">
            <v>0.46500000000000002</v>
          </cell>
          <cell r="G18">
            <v>0.58542196806443347</v>
          </cell>
          <cell r="H18">
            <v>31.763016599999997</v>
          </cell>
          <cell r="I18"/>
        </row>
        <row r="19">
          <cell r="B19" t="str">
            <v>Para Professional</v>
          </cell>
          <cell r="C19" t="str">
            <v>After hours</v>
          </cell>
          <cell r="D19" t="str">
            <v>No</v>
          </cell>
          <cell r="E19">
            <v>87.49</v>
          </cell>
          <cell r="F19">
            <v>0.46500000000000002</v>
          </cell>
          <cell r="G19">
            <v>0.58542196806443347</v>
          </cell>
          <cell r="H19">
            <v>27.172644200000001</v>
          </cell>
          <cell r="I19"/>
        </row>
        <row r="20">
          <cell r="B20" t="str">
            <v>50% TSP/Contractor mix</v>
          </cell>
          <cell r="C20" t="str">
            <v>After hours</v>
          </cell>
          <cell r="D20" t="str">
            <v>No</v>
          </cell>
          <cell r="E20">
            <v>37.384999999999998</v>
          </cell>
          <cell r="F20">
            <v>0.46500000000000002</v>
          </cell>
          <cell r="G20">
            <v>0.58542196806443347</v>
          </cell>
          <cell r="H20">
            <v>11.611033299999999</v>
          </cell>
          <cell r="I20"/>
        </row>
        <row r="21">
          <cell r="B21" t="str">
            <v>20% TSP/Contractor mix</v>
          </cell>
          <cell r="C21" t="str">
            <v>After hours</v>
          </cell>
          <cell r="D21" t="str">
            <v>No</v>
          </cell>
          <cell r="E21">
            <v>14.954000000000001</v>
          </cell>
          <cell r="F21">
            <v>0.46500000000000002</v>
          </cell>
          <cell r="G21">
            <v>0.58542196806443347</v>
          </cell>
          <cell r="H21">
            <v>4.64441332</v>
          </cell>
          <cell r="I21"/>
        </row>
      </sheetData>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General"/>
      <sheetName val="Input|Inflation"/>
      <sheetName val="Input|Reported opex"/>
      <sheetName val="Input|Rate of change"/>
      <sheetName val="Input|Step changes"/>
      <sheetName val="Calc|Opex forecast"/>
      <sheetName val="Output|Models"/>
      <sheetName val="Output|RIN"/>
      <sheetName val="Lookup|Tables"/>
      <sheetName val="Check|List"/>
    </sheetNames>
    <sheetDataSet>
      <sheetData sheetId="0" refreshError="1"/>
      <sheetData sheetId="1" refreshError="1">
        <row r="11">
          <cell r="G11">
            <v>2016</v>
          </cell>
        </row>
        <row r="12">
          <cell r="G12">
            <v>2019</v>
          </cell>
        </row>
        <row r="13">
          <cell r="G13">
            <v>2020</v>
          </cell>
        </row>
        <row r="14">
          <cell r="G14">
            <v>2021</v>
          </cell>
        </row>
        <row r="15">
          <cell r="G15">
            <v>2022</v>
          </cell>
        </row>
        <row r="16">
          <cell r="G16">
            <v>2026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14">
          <cell r="G14" t="str">
            <v>Per cent</v>
          </cell>
        </row>
      </sheetData>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eneral Inputs"/>
      <sheetName val="EGX -Security Lighting Services"/>
      <sheetName val="Lookup Tables"/>
      <sheetName val="Model update log"/>
    </sheetNames>
    <sheetDataSet>
      <sheetData sheetId="0" refreshError="1"/>
      <sheetData sheetId="1">
        <row r="8">
          <cell r="D8" t="str">
            <v>Energex</v>
          </cell>
        </row>
        <row r="9">
          <cell r="D9">
            <v>36678</v>
          </cell>
        </row>
        <row r="10">
          <cell r="D10" t="str">
            <v>2025–26</v>
          </cell>
        </row>
        <row r="11">
          <cell r="D11" t="str">
            <v>2024–25</v>
          </cell>
        </row>
        <row r="12">
          <cell r="D12" t="str">
            <v>2025–26</v>
          </cell>
        </row>
      </sheetData>
      <sheetData sheetId="2" refreshError="1"/>
      <sheetData sheetId="3"/>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Output|Fee Based"/>
      <sheetName val="Output|Quoted"/>
      <sheetName val="Input|Setup"/>
      <sheetName val="Input|Escalations"/>
      <sheetName val="Input|Indirect Cost Rates"/>
      <sheetName val="Input|Labour Rates"/>
      <sheetName val="Input|Fee Based"/>
      <sheetName val="Input|Historical Fee Based"/>
      <sheetName val="Calc|Labour Rates"/>
      <sheetName val="Calc|Fee Based"/>
      <sheetName val="Model Validation"/>
    </sheetNames>
    <sheetDataSet>
      <sheetData sheetId="0"/>
      <sheetData sheetId="1"/>
      <sheetData sheetId="2"/>
      <sheetData sheetId="3">
        <row r="33">
          <cell r="B33" t="str">
            <v>3.7 Labour types</v>
          </cell>
        </row>
        <row r="34">
          <cell r="B34" t="str">
            <v>Administrative officer (BH)</v>
          </cell>
        </row>
        <row r="35">
          <cell r="B35" t="str">
            <v>Field worker (BH)</v>
          </cell>
        </row>
        <row r="36">
          <cell r="B36" t="str">
            <v>Technical Specialist (BH)</v>
          </cell>
        </row>
        <row r="37">
          <cell r="B37" t="str">
            <v>Engineer (BH)</v>
          </cell>
        </row>
        <row r="38">
          <cell r="B38" t="str">
            <v>Senior engineer (BH)</v>
          </cell>
        </row>
        <row r="39">
          <cell r="B39" t="str">
            <v>Field worker (AH)</v>
          </cell>
        </row>
        <row r="40">
          <cell r="B40" t="str">
            <v>Security Lights</v>
          </cell>
        </row>
        <row r="41">
          <cell r="B41"/>
        </row>
        <row r="42">
          <cell r="B42"/>
        </row>
        <row r="43">
          <cell r="B43"/>
        </row>
        <row r="44">
          <cell r="B44"/>
        </row>
        <row r="45">
          <cell r="B45"/>
        </row>
        <row r="46">
          <cell r="B46"/>
        </row>
        <row r="47">
          <cell r="B47"/>
        </row>
        <row r="48">
          <cell r="B48"/>
        </row>
        <row r="49">
          <cell r="B49"/>
        </row>
        <row r="50">
          <cell r="B50"/>
        </row>
        <row r="51">
          <cell r="B51"/>
        </row>
        <row r="52">
          <cell r="B52"/>
        </row>
      </sheetData>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draft decision 2021-22"/>
      <sheetName val="Index"/>
      <sheetName val="Rates Reconciliation"/>
      <sheetName val="Input|Assumptions"/>
      <sheetName val="Input|Historical"/>
      <sheetName val="Input|Time"/>
      <sheetName val="Input|Reserve Feeder"/>
      <sheetName val="Input|Security Lighting"/>
      <sheetName val="Calc|Volumes"/>
      <sheetName val="Calc|Base year cost"/>
      <sheetName val="Calc|Tax recovery"/>
      <sheetName val="Calc|Escalators"/>
      <sheetName val="Calc|ACS prices"/>
      <sheetName val="Calc|ACS revenues"/>
      <sheetName val="Output|Attachment"/>
      <sheetName val="Output|RIN"/>
      <sheetName val="Lookup|Tables"/>
      <sheetName val="Check|List"/>
      <sheetName val="CostBuildUp&gt;&gt;&gt;"/>
      <sheetName val="A1 NC 1Ph BH"/>
      <sheetName val="A2 NC 1Ph AH"/>
      <sheetName val="A3 NC 3Ph BH"/>
      <sheetName val="A4 NC 3Ph AH"/>
      <sheetName val="A5 Temp 1ph BH"/>
      <sheetName val="A6 Temp 1ph AH"/>
      <sheetName val="A7 Temp 3ph BH"/>
      <sheetName val="A8 Temp 3ph AH"/>
      <sheetName val="A9- Supply upgrade BH"/>
      <sheetName val="A10- Supply upgrade AH"/>
      <sheetName val="A11- OH SL repl. BH"/>
      <sheetName val="A12- OH SL repl. AH"/>
      <sheetName val="A13 Field Re-en BH"/>
      <sheetName val="A14 Field Re-en AH"/>
      <sheetName val="A15 Field De-en BH"/>
      <sheetName val="A16 Temp Discon BH"/>
      <sheetName val="A17 Temp Discon AH"/>
      <sheetName val="A18 Recon after temp discon BH"/>
      <sheetName val="A19 Recon after temp discon AH"/>
      <sheetName val="A20 SL O&amp;M"/>
      <sheetName val="A21 Cust access to data"/>
      <sheetName val="A22 Reserve feeder"/>
      <sheetName val="A23 Remote Re-en"/>
      <sheetName val="A24 Remote De-en"/>
      <sheetName val="A25 Alteration BH"/>
      <sheetName val="A26 Alteration AH"/>
      <sheetName val="A27 Remote spl mtr read"/>
      <sheetName val="A28 Remote Meter reconfig"/>
      <sheetName val="A29 Meter read - field"/>
      <sheetName val="A30 Meter test BH"/>
      <sheetName val="A31 Meter test AH"/>
      <sheetName val="A32 type 7 metering"/>
      <sheetName val="A33 NCUML metering"/>
      <sheetName val="Input|A34"/>
      <sheetName val="A35 WSA - NC 1ph BH"/>
      <sheetName val="A36 WSA - NC 1ph AH"/>
      <sheetName val="A37 OH 3Ph SL repl. BH"/>
      <sheetName val="A38 OH 3Ph SL repl. AH"/>
      <sheetName val="A39 WSA - SL repl BH"/>
      <sheetName val="A40 WSA - SL repl AH"/>
    </sheetNames>
    <sheetDataSet>
      <sheetData sheetId="0"/>
      <sheetData sheetId="1"/>
      <sheetData sheetId="2"/>
      <sheetData sheetId="3">
        <row r="28">
          <cell r="C28" t="str">
            <v>Network Overhead</v>
          </cell>
        </row>
      </sheetData>
      <sheetData sheetId="4"/>
      <sheetData sheetId="5"/>
      <sheetData sheetId="6"/>
      <sheetData sheetId="7"/>
      <sheetData sheetId="8"/>
      <sheetData sheetId="9"/>
      <sheetData sheetId="10">
        <row r="39">
          <cell r="J39">
            <v>1.4485651526505185E-2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persons/person.xml><?xml version="1.0" encoding="utf-8"?>
<personList xmlns="http://schemas.microsoft.com/office/spreadsheetml/2018/threadedcomments" xmlns:x="http://schemas.openxmlformats.org/spreadsheetml/2006/main">
  <person displayName="Philippe Laspeyres" id="{849FAAE2-2299-48F7-9922-14715C4B0917}" userId="S::philippe.laspeyres@energyq.com.au::24628664-6434-4231-96d3-0fd23da374ea" providerId="AD"/>
</personList>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NSP" xr10:uid="{D8B4129A-DBA9-42FC-B984-7990BDD678BC}" sourceName="DNSP">
  <extLst>
    <x:ext xmlns:x15="http://schemas.microsoft.com/office/spreadsheetml/2010/11/main" uri="{2F2917AC-EB37-4324-AD4E-5DD8C200BD13}">
      <x15:tableSlicerCache tableId="3"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vice" xr10:uid="{9FD371B8-092E-4343-9619-B0623981F9E3}" sourceName="Service">
  <extLst>
    <x:ext xmlns:x15="http://schemas.microsoft.com/office/spreadsheetml/2010/11/main" uri="{2F2917AC-EB37-4324-AD4E-5DD8C200BD13}">
      <x15:tableSlicerCache tableId="3" column="3"/>
    </x:ex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enchmark_service_used__AER_input" xr10:uid="{7D7A03F8-FA25-4AA5-94BF-331CEC4C4C6F}" sourceName="Benchmark service used (AER input)">
  <extLst>
    <x:ext xmlns:x15="http://schemas.microsoft.com/office/spreadsheetml/2010/11/main" uri="{2F2917AC-EB37-4324-AD4E-5DD8C200BD13}">
      <x15:tableSlicerCache tableId="3" column="2"/>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NSP 1" xr10:uid="{9E21A282-37F0-4600-BF67-6B7EF0E9E6F5}" cache="Slicer_DNSP" caption="DNSP" rowHeight="241300"/>
  <slicer name="Service 1" xr10:uid="{B0326C1E-2C79-4BF0-B255-E2671186DF2B}" cache="Slicer_Service" caption="Service" rowHeight="241300"/>
  <slicer name="Benchmark service used (AER input) 1" xr10:uid="{0D70113A-613E-4C00-A065-89BFD545CDDA}" cache="Slicer_Benchmark_service_used__AER_input" caption="Benchmark service used (AER input)"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D6FA2EB-89A5-408D-A8C9-4E6C56CF7760}" name="Table3" displayName="Table3" ref="A16:J276" totalsRowShown="0" headerRowDxfId="3" headerRowBorderDxfId="2">
  <autoFilter ref="A16:J276" xr:uid="{CD6FA2EB-89A5-408D-A8C9-4E6C56CF7760}"/>
  <tableColumns count="10">
    <tableColumn id="1" xr3:uid="{D2C8D1A7-983A-4E37-ACE8-88BCA42A2A86}" name="DNSP">
      <calculatedColumnFormula>'List of Fee-based Services'!A5</calculatedColumnFormula>
    </tableColumn>
    <tableColumn id="2" xr3:uid="{597F2B6F-30AE-43CB-9653-9AD7D5644F05}" name="Benchmark service used (AER input)">
      <calculatedColumnFormula>'List of Fee-based Services'!#REF!</calculatedColumnFormula>
    </tableColumn>
    <tableColumn id="3" xr3:uid="{5C8503F3-938C-4F41-AA94-E0C5CE0CD8FF}" name="Service">
      <calculatedColumnFormula>'List of Fee-based Services'!E5</calculatedColumnFormula>
    </tableColumn>
    <tableColumn id="4" xr3:uid="{DCD19ECB-4741-46E1-81D1-90891252537C}" name="Last Yr Price (FY23/24)">
      <calculatedColumnFormula>'List of Fee-based Services'!J5</calculatedColumnFormula>
    </tableColumn>
    <tableColumn id="5" xr3:uid="{5FD28D2C-C765-462A-BD74-6804B2A9259F}" name="Labour ($2022-23)" dataDxfId="1" dataCellStyle="Comma">
      <calculatedColumnFormula>'List of Fee-based Services'!O5</calculatedColumnFormula>
    </tableColumn>
    <tableColumn id="6" xr3:uid="{417DB2AD-8E3C-47FC-8CB3-B3F4AAC8AA2A}" name="Cost Driver 2 ($2022-23)">
      <calculatedColumnFormula>'List of Fee-based Services'!R5</calculatedColumnFormula>
    </tableColumn>
    <tableColumn id="7" xr3:uid="{AB1D66BF-08EE-4E2D-A3A5-04D51080B32C}" name="Cost Driver 3 ($2022-23)">
      <calculatedColumnFormula>'List of Fee-based Services'!U5</calculatedColumnFormula>
    </tableColumn>
    <tableColumn id="8" xr3:uid="{D415E6ED-80B9-4C5E-B345-E0BF6F1883F0}" name="Other ($2022-23)">
      <calculatedColumnFormula>'List of Fee-based Services'!X5</calculatedColumnFormula>
    </tableColumn>
    <tableColumn id="9" xr3:uid="{8FAFB79F-6A13-4EA9-BE46-C54B5C5FBE3E}" name="Proposed Price (FY24/25)">
      <calculatedColumnFormula>'List of Fee-based Services'!I5</calculatedColumnFormula>
    </tableColumn>
    <tableColumn id="10" xr3:uid="{949C706D-88B7-4DFA-A8A6-20F70A17A982}" name="Is Visible" dataDxfId="0">
      <calculatedColumnFormula>SUBTOTAL(3,Table3[[#This Row],[Service]])</calculatedColumnFormula>
    </tableColumn>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4" dT="2023-12-06T04:36:25.11" personId="{849FAAE2-2299-48F7-9922-14715C4B0917}" id="{61D74B3A-2376-4564-B9B9-19950683625E}">
    <text>Costs from first year of the 2020-25 regulatory period, escalated to 2024-25 using CPI-X</text>
  </threadedComment>
  <threadedComment ref="Q4" dT="2023-12-06T05:23:47.44" personId="{849FAAE2-2299-48F7-9922-14715C4B0917}" id="{C7804462-29F4-4D87-B3CD-53A05C83B900}">
    <text>Costs from first year of the 2020-25 regulatory period, escalated to 2024-25 using CPI-X</text>
  </threadedComment>
  <threadedComment ref="T4" dT="2023-12-06T05:23:24.45" personId="{849FAAE2-2299-48F7-9922-14715C4B0917}" id="{FCBC92D6-BBD3-47D6-9F4D-560083B02FE5}">
    <text>Costs from first year of the 2020-25 regulatory period, escalated to 2024-25 using CPI-X</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752B7-9945-404E-B638-4F2761499C93}">
  <sheetPr>
    <tabColor rgb="FF7030A0"/>
  </sheetPr>
  <dimension ref="A1:AJ83"/>
  <sheetViews>
    <sheetView showGridLines="0" tabSelected="1" zoomScaleNormal="100" workbookViewId="0">
      <selection activeCell="C17" sqref="C17"/>
    </sheetView>
  </sheetViews>
  <sheetFormatPr defaultColWidth="0" defaultRowHeight="0" customHeight="1" zeroHeight="1" x14ac:dyDescent="0.2"/>
  <cols>
    <col min="1" max="2" width="1.28515625" style="26" customWidth="1"/>
    <col min="3" max="3" width="24.5703125" style="26" customWidth="1"/>
    <col min="4" max="4" width="5.28515625" style="26" customWidth="1"/>
    <col min="5" max="5" width="40.85546875" style="26" customWidth="1"/>
    <col min="6" max="6" width="12.85546875" style="26" customWidth="1"/>
    <col min="7" max="7" width="17" style="26" customWidth="1"/>
    <col min="8" max="8" width="11.140625" style="26" customWidth="1"/>
    <col min="9" max="10" width="36" style="26" customWidth="1"/>
    <col min="11" max="11" width="5.5703125" style="26" customWidth="1"/>
    <col min="12" max="12" width="8" style="26" hidden="1" customWidth="1"/>
    <col min="13" max="20" width="8.42578125" style="26" hidden="1" customWidth="1"/>
    <col min="21" max="21" width="1.28515625" style="26" hidden="1" customWidth="1"/>
    <col min="22" max="22" width="9" style="26" hidden="1" customWidth="1"/>
    <col min="23" max="23" width="1.28515625" style="26" hidden="1" customWidth="1"/>
    <col min="24" max="16384" width="9" style="26" hidden="1"/>
  </cols>
  <sheetData>
    <row r="1" spans="1:36" ht="11.25" customHeight="1" x14ac:dyDescent="0.2"/>
    <row r="2" spans="1:36" s="91" customFormat="1" ht="33.75" x14ac:dyDescent="0.2">
      <c r="A2" s="17"/>
      <c r="B2" s="17"/>
      <c r="C2" s="17"/>
      <c r="D2" s="17"/>
      <c r="E2" s="17"/>
      <c r="F2" s="17"/>
      <c r="G2" s="90" t="s">
        <v>476</v>
      </c>
      <c r="H2" s="18"/>
      <c r="I2" s="17"/>
      <c r="J2" s="17"/>
      <c r="K2" s="17"/>
      <c r="M2" s="92"/>
      <c r="N2" s="93"/>
      <c r="O2" s="94"/>
    </row>
    <row r="3" spans="1:36" s="91" customFormat="1" ht="33.75" x14ac:dyDescent="0.2">
      <c r="A3" s="17"/>
      <c r="B3" s="17"/>
      <c r="C3" s="17"/>
      <c r="D3" s="17"/>
      <c r="E3" s="17"/>
      <c r="F3" s="17"/>
      <c r="G3" s="90" t="s">
        <v>475</v>
      </c>
      <c r="H3" s="18"/>
      <c r="I3" s="17"/>
      <c r="J3" s="17"/>
      <c r="K3" s="17"/>
      <c r="M3" s="92"/>
      <c r="N3" s="93"/>
      <c r="O3" s="94"/>
    </row>
    <row r="4" spans="1:36" s="98" customFormat="1" ht="13.5" customHeight="1" thickBot="1" x14ac:dyDescent="0.25">
      <c r="A4" s="95"/>
      <c r="B4" s="95"/>
      <c r="C4" s="95"/>
      <c r="D4" s="95"/>
      <c r="E4" s="95"/>
      <c r="F4" s="95"/>
      <c r="G4" s="96"/>
      <c r="H4" s="97"/>
      <c r="I4" s="95"/>
      <c r="J4" s="95"/>
      <c r="K4" s="95"/>
    </row>
    <row r="5" spans="1:36" s="23" customFormat="1" ht="15" x14ac:dyDescent="0.25">
      <c r="A5" s="99"/>
      <c r="B5" s="99"/>
      <c r="C5" s="99"/>
      <c r="D5" s="99"/>
      <c r="E5" s="99"/>
      <c r="F5" s="99"/>
      <c r="G5" s="99"/>
      <c r="H5" s="99"/>
      <c r="I5" s="99"/>
      <c r="J5" s="99"/>
      <c r="K5" s="99"/>
      <c r="L5" s="100"/>
      <c r="M5" s="100"/>
      <c r="N5" s="100"/>
      <c r="O5" s="100"/>
      <c r="P5" s="101"/>
      <c r="Q5" s="102"/>
      <c r="R5" s="101"/>
      <c r="S5" s="102"/>
      <c r="T5" s="101"/>
      <c r="U5" s="101"/>
      <c r="V5" s="101"/>
      <c r="W5" s="101"/>
      <c r="X5" s="101"/>
      <c r="Y5" s="101"/>
      <c r="Z5" s="101"/>
      <c r="AA5" s="101"/>
      <c r="AB5" s="102"/>
      <c r="AC5" s="102"/>
      <c r="AD5" s="103"/>
      <c r="AE5" s="103"/>
      <c r="AF5" s="103"/>
      <c r="AG5" s="103"/>
      <c r="AH5" s="103"/>
      <c r="AI5" s="104"/>
      <c r="AJ5" s="104"/>
    </row>
    <row r="6" spans="1:36" ht="11.25" x14ac:dyDescent="0.2">
      <c r="C6" s="105"/>
      <c r="D6" s="106"/>
      <c r="E6" s="106"/>
      <c r="F6" s="106"/>
      <c r="G6" s="107"/>
      <c r="H6" s="108"/>
      <c r="I6" s="109"/>
      <c r="J6" s="109"/>
    </row>
    <row r="7" spans="1:36" ht="11.25" hidden="1" x14ac:dyDescent="0.2">
      <c r="C7" s="105"/>
      <c r="D7" s="106"/>
      <c r="E7" s="106"/>
      <c r="F7" s="106"/>
      <c r="G7" s="107"/>
      <c r="H7" s="108"/>
      <c r="I7" s="109"/>
      <c r="J7" s="109"/>
    </row>
    <row r="8" spans="1:36" ht="11.25" x14ac:dyDescent="0.2">
      <c r="C8" s="105"/>
      <c r="D8" s="106"/>
      <c r="E8" s="106"/>
      <c r="F8" s="106"/>
      <c r="G8" s="107"/>
      <c r="H8" s="108"/>
      <c r="I8" s="109"/>
      <c r="J8" s="109"/>
    </row>
    <row r="9" spans="1:36" ht="11.25" x14ac:dyDescent="0.2">
      <c r="C9" s="105"/>
      <c r="D9" s="106"/>
      <c r="E9" s="106"/>
      <c r="F9" s="106"/>
      <c r="G9" s="107"/>
      <c r="H9" s="108"/>
      <c r="I9" s="109"/>
      <c r="J9" s="109"/>
    </row>
    <row r="10" spans="1:36" ht="11.25" x14ac:dyDescent="0.2">
      <c r="C10" s="105"/>
      <c r="D10" s="106"/>
      <c r="E10" s="106"/>
      <c r="F10" s="106"/>
      <c r="G10" s="107"/>
      <c r="H10" s="108"/>
      <c r="I10" s="109"/>
      <c r="J10" s="109"/>
    </row>
    <row r="11" spans="1:36" ht="11.25" x14ac:dyDescent="0.2">
      <c r="C11" s="105"/>
      <c r="D11" s="106"/>
      <c r="E11" s="106"/>
      <c r="F11" s="106"/>
      <c r="G11" s="107"/>
      <c r="H11" s="108"/>
      <c r="I11" s="109"/>
      <c r="J11" s="109"/>
    </row>
    <row r="12" spans="1:36" ht="11.25" x14ac:dyDescent="0.2">
      <c r="C12" s="105"/>
      <c r="D12" s="106"/>
      <c r="E12" s="106"/>
      <c r="F12" s="106"/>
      <c r="G12" s="107"/>
      <c r="H12" s="108"/>
      <c r="I12" s="109"/>
      <c r="J12" s="109"/>
    </row>
    <row r="13" spans="1:36" ht="11.25" x14ac:dyDescent="0.2">
      <c r="C13" s="105"/>
      <c r="D13" s="106"/>
      <c r="E13" s="106"/>
      <c r="F13" s="106"/>
      <c r="G13" s="107"/>
      <c r="H13" s="108"/>
      <c r="I13" s="109"/>
      <c r="J13" s="109"/>
    </row>
    <row r="14" spans="1:36" ht="11.25" x14ac:dyDescent="0.2">
      <c r="C14" s="110"/>
      <c r="D14" s="106"/>
      <c r="E14" s="106"/>
      <c r="F14" s="106"/>
      <c r="G14" s="107"/>
      <c r="H14" s="108"/>
      <c r="I14" s="109"/>
      <c r="J14" s="109"/>
    </row>
    <row r="15" spans="1:36" ht="11.25" x14ac:dyDescent="0.2">
      <c r="C15" s="110"/>
      <c r="D15" s="106"/>
      <c r="E15" s="106"/>
      <c r="F15" s="106"/>
      <c r="G15" s="107"/>
      <c r="H15" s="108"/>
      <c r="I15" s="109"/>
      <c r="J15" s="109"/>
    </row>
    <row r="16" spans="1:36" ht="11.25" x14ac:dyDescent="0.2">
      <c r="C16" s="110"/>
      <c r="D16" s="106"/>
      <c r="E16" s="106"/>
      <c r="F16" s="106"/>
      <c r="G16" s="107"/>
      <c r="H16" s="108"/>
      <c r="I16" s="109"/>
      <c r="J16" s="109"/>
    </row>
    <row r="17" spans="2:34" ht="11.25" x14ac:dyDescent="0.2">
      <c r="C17" s="110"/>
      <c r="D17" s="106"/>
      <c r="E17" s="106"/>
      <c r="F17" s="106"/>
      <c r="G17" s="107"/>
      <c r="H17" s="108"/>
      <c r="I17" s="109"/>
      <c r="J17" s="109"/>
    </row>
    <row r="18" spans="2:34" ht="12.75" x14ac:dyDescent="0.2">
      <c r="C18" s="111"/>
      <c r="D18" s="106"/>
      <c r="E18" s="106"/>
      <c r="F18" s="106"/>
      <c r="G18" s="106"/>
      <c r="H18" s="106"/>
      <c r="I18" s="112"/>
      <c r="J18" s="112"/>
    </row>
    <row r="19" spans="2:34" s="23" customFormat="1" ht="12.75" x14ac:dyDescent="0.2">
      <c r="B19" s="113"/>
      <c r="L19" s="114"/>
      <c r="M19" s="114"/>
      <c r="N19" s="114"/>
      <c r="O19" s="114"/>
      <c r="P19" s="115"/>
      <c r="Q19" s="116"/>
      <c r="R19" s="115"/>
      <c r="S19" s="116"/>
      <c r="T19" s="115"/>
      <c r="U19" s="115"/>
      <c r="V19" s="115"/>
      <c r="W19" s="115"/>
      <c r="X19" s="115"/>
      <c r="Y19" s="115"/>
      <c r="Z19" s="115"/>
      <c r="AA19" s="115"/>
      <c r="AB19" s="116"/>
      <c r="AC19" s="116"/>
      <c r="AD19" s="115"/>
      <c r="AE19" s="115"/>
      <c r="AF19" s="115"/>
      <c r="AG19" s="115"/>
      <c r="AH19" s="115"/>
    </row>
    <row r="20" spans="2:34" ht="11.25" hidden="1" x14ac:dyDescent="0.2">
      <c r="D20" s="106"/>
      <c r="E20" s="106"/>
      <c r="F20" s="106"/>
      <c r="G20" s="106"/>
      <c r="H20" s="106"/>
      <c r="I20" s="106"/>
      <c r="J20" s="106"/>
      <c r="L20" s="117"/>
    </row>
    <row r="21" spans="2:34" ht="11.25" hidden="1" x14ac:dyDescent="0.2">
      <c r="D21" s="106"/>
      <c r="E21" s="106"/>
      <c r="F21" s="106"/>
      <c r="G21" s="106"/>
      <c r="H21" s="106"/>
      <c r="I21" s="106"/>
      <c r="J21" s="106"/>
      <c r="L21" s="117"/>
    </row>
    <row r="22" spans="2:34" ht="11.25" hidden="1" x14ac:dyDescent="0.2">
      <c r="D22" s="106"/>
      <c r="E22" s="106"/>
      <c r="F22" s="106"/>
      <c r="G22" s="106"/>
      <c r="H22" s="106"/>
      <c r="I22" s="106"/>
      <c r="J22" s="106"/>
      <c r="L22" s="117"/>
    </row>
    <row r="23" spans="2:34" ht="11.25" hidden="1" x14ac:dyDescent="0.2">
      <c r="D23" s="106"/>
      <c r="E23" s="106"/>
      <c r="F23" s="106"/>
      <c r="G23" s="106"/>
      <c r="H23" s="106"/>
      <c r="I23" s="106"/>
      <c r="J23" s="106"/>
      <c r="L23" s="117"/>
    </row>
    <row r="24" spans="2:34" ht="11.25" hidden="1" x14ac:dyDescent="0.2">
      <c r="D24" s="106"/>
      <c r="E24" s="106"/>
      <c r="F24" s="106"/>
      <c r="G24" s="106"/>
      <c r="H24" s="106"/>
      <c r="I24" s="106"/>
      <c r="J24" s="106"/>
      <c r="L24" s="117"/>
    </row>
    <row r="25" spans="2:34" ht="11.25" hidden="1" x14ac:dyDescent="0.2">
      <c r="C25" s="106"/>
      <c r="D25" s="106"/>
      <c r="E25" s="106"/>
      <c r="F25" s="106"/>
      <c r="G25" s="106"/>
      <c r="H25" s="106"/>
      <c r="I25" s="106"/>
      <c r="J25" s="106"/>
      <c r="L25" s="117"/>
    </row>
    <row r="26" spans="2:34" ht="11.25" hidden="1" x14ac:dyDescent="0.2">
      <c r="C26" s="106"/>
      <c r="D26" s="106"/>
      <c r="E26" s="106"/>
      <c r="F26" s="106"/>
      <c r="G26" s="106"/>
      <c r="H26" s="106"/>
      <c r="I26" s="106"/>
      <c r="J26" s="106"/>
      <c r="L26" s="117"/>
    </row>
    <row r="27" spans="2:34" ht="11.25" hidden="1" x14ac:dyDescent="0.2">
      <c r="C27" s="106"/>
      <c r="D27" s="106"/>
      <c r="E27" s="106"/>
      <c r="F27" s="106"/>
      <c r="G27" s="106"/>
      <c r="H27" s="106"/>
      <c r="I27" s="106"/>
      <c r="J27" s="106"/>
    </row>
    <row r="28" spans="2:34" ht="11.25" hidden="1" x14ac:dyDescent="0.2">
      <c r="D28" s="106"/>
      <c r="E28" s="106"/>
      <c r="F28" s="106"/>
      <c r="G28" s="106"/>
      <c r="H28" s="106"/>
      <c r="I28" s="106"/>
      <c r="J28" s="106"/>
    </row>
    <row r="29" spans="2:34" ht="11.25" hidden="1" x14ac:dyDescent="0.2">
      <c r="D29" s="106"/>
      <c r="E29" s="106"/>
      <c r="F29" s="106"/>
      <c r="G29" s="106"/>
      <c r="H29" s="106"/>
      <c r="I29" s="106"/>
      <c r="J29" s="106"/>
    </row>
    <row r="30" spans="2:34" ht="11.25" hidden="1" x14ac:dyDescent="0.2">
      <c r="D30" s="106"/>
      <c r="E30" s="106"/>
      <c r="F30" s="106"/>
      <c r="G30" s="106"/>
      <c r="H30" s="106"/>
      <c r="I30" s="106"/>
      <c r="J30" s="106"/>
    </row>
    <row r="31" spans="2:34" ht="11.25" hidden="1" x14ac:dyDescent="0.2">
      <c r="D31" s="106"/>
      <c r="E31" s="106"/>
      <c r="F31" s="106"/>
      <c r="G31" s="106"/>
      <c r="H31" s="106"/>
      <c r="I31" s="106"/>
      <c r="J31" s="106"/>
    </row>
    <row r="32" spans="2:34" ht="11.25" hidden="1" x14ac:dyDescent="0.2">
      <c r="D32" s="106"/>
      <c r="E32" s="106"/>
      <c r="F32" s="106"/>
      <c r="G32" s="106"/>
      <c r="H32" s="106"/>
      <c r="I32" s="106"/>
      <c r="J32" s="106"/>
    </row>
    <row r="33" spans="3:10" ht="12.75" hidden="1" x14ac:dyDescent="0.2">
      <c r="C33" s="111"/>
      <c r="D33" s="106"/>
      <c r="E33" s="106"/>
      <c r="F33" s="106"/>
      <c r="G33" s="106"/>
      <c r="H33" s="106"/>
      <c r="I33" s="106"/>
      <c r="J33" s="106"/>
    </row>
    <row r="34" spans="3:10" ht="11.25" customHeight="1" x14ac:dyDescent="0.2"/>
    <row r="35" spans="3:10" ht="11.25" customHeight="1" x14ac:dyDescent="0.2"/>
    <row r="36" spans="3:10" ht="11.25" customHeight="1" x14ac:dyDescent="0.2"/>
    <row r="37" spans="3:10" ht="11.25" customHeight="1" x14ac:dyDescent="0.2"/>
    <row r="38" spans="3:10" ht="11.25" customHeight="1" x14ac:dyDescent="0.2"/>
    <row r="39" spans="3:10" ht="11.25" customHeight="1" x14ac:dyDescent="0.2"/>
    <row r="40" spans="3:10" ht="11.25" customHeight="1" x14ac:dyDescent="0.2"/>
    <row r="41" spans="3:10" ht="11.25" customHeight="1" x14ac:dyDescent="0.2"/>
    <row r="42" spans="3:10" ht="11.25" customHeight="1" x14ac:dyDescent="0.2"/>
    <row r="43" spans="3:10" ht="11.25" customHeight="1" x14ac:dyDescent="0.2"/>
    <row r="44" spans="3:10" ht="11.25" customHeight="1" x14ac:dyDescent="0.2"/>
    <row r="45" spans="3:10" ht="11.25" customHeight="1" x14ac:dyDescent="0.2"/>
    <row r="46" spans="3:10" ht="11.25" customHeight="1" x14ac:dyDescent="0.2"/>
    <row r="47" spans="3:10" ht="11.25" customHeight="1" x14ac:dyDescent="0.2"/>
    <row r="48" spans="3:10"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pageMargins left="0.7" right="0.7" top="0.75" bottom="0.75" header="0.3" footer="0.3"/>
  <pageSetup paperSize="9" orientation="portrait" verticalDpi="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959CF-C984-40DC-85BE-D1BCCF8107B7}">
  <dimension ref="A2:A10"/>
  <sheetViews>
    <sheetView topLeftCell="A7" workbookViewId="0">
      <selection activeCell="A10" sqref="A10"/>
    </sheetView>
  </sheetViews>
  <sheetFormatPr defaultRowHeight="15" x14ac:dyDescent="0.25"/>
  <sheetData>
    <row r="2" spans="1:1" x14ac:dyDescent="0.25">
      <c r="A2" s="6" t="s">
        <v>482</v>
      </c>
    </row>
    <row r="3" spans="1:1" x14ac:dyDescent="0.25">
      <c r="A3" t="s">
        <v>483</v>
      </c>
    </row>
    <row r="5" spans="1:1" x14ac:dyDescent="0.25">
      <c r="A5" t="s">
        <v>484</v>
      </c>
    </row>
    <row r="6" spans="1:1" x14ac:dyDescent="0.25">
      <c r="A6" t="s">
        <v>485</v>
      </c>
    </row>
    <row r="7" spans="1:1" x14ac:dyDescent="0.25">
      <c r="A7" t="s">
        <v>487</v>
      </c>
    </row>
    <row r="8" spans="1:1" x14ac:dyDescent="0.25">
      <c r="A8" t="s">
        <v>486</v>
      </c>
    </row>
    <row r="9" spans="1:1" x14ac:dyDescent="0.25">
      <c r="A9" t="s">
        <v>488</v>
      </c>
    </row>
    <row r="10" spans="1:1" x14ac:dyDescent="0.25">
      <c r="A10" t="s">
        <v>489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B0498-5C8E-4988-8196-D2CEE93BBB50}">
  <dimension ref="A1:U97"/>
  <sheetViews>
    <sheetView workbookViewId="0">
      <selection activeCell="K20" sqref="K20"/>
    </sheetView>
  </sheetViews>
  <sheetFormatPr defaultColWidth="0" defaultRowHeight="11.25" zeroHeight="1" outlineLevelRow="1" x14ac:dyDescent="0.2"/>
  <cols>
    <col min="1" max="2" width="1.28515625" style="26" customWidth="1"/>
    <col min="3" max="3" width="38" style="26" customWidth="1"/>
    <col min="4" max="4" width="14" style="27" customWidth="1"/>
    <col min="5" max="5" width="2.7109375" style="27" customWidth="1"/>
    <col min="6" max="6" width="12.5703125" style="27" customWidth="1"/>
    <col min="7" max="7" width="10" style="27" customWidth="1"/>
    <col min="8" max="9" width="2.85546875" style="27" customWidth="1"/>
    <col min="10" max="14" width="9.28515625" style="26" customWidth="1"/>
    <col min="15" max="17" width="2.28515625" style="26" customWidth="1"/>
    <col min="18" max="21" width="0" style="26" hidden="1" customWidth="1"/>
    <col min="22" max="16384" width="9" style="26" hidden="1"/>
  </cols>
  <sheetData>
    <row r="1" spans="1:17" s="17" customFormat="1" ht="15.75" x14ac:dyDescent="0.25">
      <c r="B1" s="18" t="s">
        <v>474</v>
      </c>
      <c r="C1" s="18"/>
      <c r="D1" s="18"/>
      <c r="E1" s="18"/>
      <c r="F1" s="19"/>
      <c r="G1" s="19"/>
      <c r="H1" s="19"/>
      <c r="I1" s="19"/>
      <c r="J1" s="20"/>
      <c r="K1" s="20"/>
      <c r="L1" s="21"/>
      <c r="M1" s="21"/>
      <c r="N1" s="22"/>
      <c r="O1" s="22"/>
      <c r="P1" s="23"/>
      <c r="Q1" s="23"/>
    </row>
    <row r="2" spans="1:17" s="24" customFormat="1" x14ac:dyDescent="0.2">
      <c r="D2" s="25"/>
      <c r="E2" s="25"/>
      <c r="F2" s="25"/>
      <c r="G2" s="25"/>
      <c r="H2" s="25"/>
      <c r="I2" s="25"/>
    </row>
    <row r="3" spans="1:17" s="23" customFormat="1" ht="12.75" x14ac:dyDescent="0.2">
      <c r="A3" s="81">
        <v>1</v>
      </c>
      <c r="B3" s="82" t="s">
        <v>380</v>
      </c>
      <c r="C3" s="81"/>
      <c r="D3" s="81"/>
      <c r="E3" s="81"/>
      <c r="F3" s="83"/>
      <c r="G3" s="83"/>
      <c r="H3" s="83"/>
      <c r="I3" s="83"/>
      <c r="J3" s="84"/>
      <c r="K3" s="85"/>
      <c r="L3" s="84"/>
      <c r="M3" s="85"/>
      <c r="N3" s="84"/>
      <c r="O3" s="84"/>
      <c r="P3" s="84"/>
      <c r="Q3" s="84"/>
    </row>
    <row r="4" spans="1:17" x14ac:dyDescent="0.2"/>
    <row r="5" spans="1:17" x14ac:dyDescent="0.2">
      <c r="C5" s="28" t="s">
        <v>381</v>
      </c>
      <c r="D5" s="29" t="s">
        <v>382</v>
      </c>
      <c r="E5" s="29"/>
      <c r="F5" s="30" t="s">
        <v>383</v>
      </c>
      <c r="H5" s="30"/>
      <c r="I5" s="26"/>
      <c r="J5" s="31"/>
    </row>
    <row r="6" spans="1:17" x14ac:dyDescent="0.2">
      <c r="C6" s="26" t="s">
        <v>384</v>
      </c>
      <c r="D6" s="27" t="s">
        <v>385</v>
      </c>
      <c r="E6" s="26"/>
      <c r="F6" s="32" t="s">
        <v>26</v>
      </c>
      <c r="H6" s="26"/>
      <c r="I6" s="26"/>
    </row>
    <row r="7" spans="1:17" x14ac:dyDescent="0.2">
      <c r="C7" s="26" t="s">
        <v>386</v>
      </c>
      <c r="D7" s="27" t="s">
        <v>385</v>
      </c>
      <c r="E7" s="26"/>
      <c r="F7" s="33">
        <v>36678</v>
      </c>
      <c r="H7" s="26"/>
      <c r="I7" s="26"/>
    </row>
    <row r="8" spans="1:17" x14ac:dyDescent="0.2">
      <c r="C8" s="26" t="s">
        <v>387</v>
      </c>
      <c r="D8" s="27" t="s">
        <v>385</v>
      </c>
      <c r="E8" s="26"/>
      <c r="F8" s="34" t="s">
        <v>388</v>
      </c>
      <c r="G8" s="26"/>
      <c r="H8" s="26"/>
      <c r="I8" s="26"/>
    </row>
    <row r="9" spans="1:17" x14ac:dyDescent="0.2">
      <c r="C9" s="26" t="s">
        <v>389</v>
      </c>
      <c r="D9" s="27" t="s">
        <v>390</v>
      </c>
      <c r="E9" s="26"/>
      <c r="F9" s="35" t="s">
        <v>391</v>
      </c>
      <c r="G9" s="26"/>
      <c r="H9" s="26"/>
      <c r="I9" s="26"/>
    </row>
    <row r="10" spans="1:17" x14ac:dyDescent="0.2">
      <c r="C10" s="26" t="s">
        <v>392</v>
      </c>
      <c r="D10" s="27" t="s">
        <v>393</v>
      </c>
      <c r="E10" s="26"/>
      <c r="F10" s="36" t="s">
        <v>394</v>
      </c>
      <c r="G10" s="26"/>
      <c r="H10" s="26"/>
      <c r="I10" s="26"/>
    </row>
    <row r="11" spans="1:17" x14ac:dyDescent="0.2">
      <c r="C11" s="26" t="s">
        <v>395</v>
      </c>
      <c r="D11" s="27" t="s">
        <v>390</v>
      </c>
      <c r="E11" s="26"/>
      <c r="F11" s="35" t="s">
        <v>396</v>
      </c>
      <c r="G11" s="26"/>
      <c r="H11" s="26"/>
      <c r="I11" s="26"/>
    </row>
    <row r="12" spans="1:17" x14ac:dyDescent="0.2">
      <c r="C12" s="26" t="s">
        <v>397</v>
      </c>
      <c r="D12" s="27" t="s">
        <v>393</v>
      </c>
      <c r="E12" s="26"/>
      <c r="F12" s="33">
        <v>36861</v>
      </c>
      <c r="G12" s="26"/>
      <c r="H12" s="26"/>
      <c r="I12" s="26"/>
    </row>
    <row r="13" spans="1:17" x14ac:dyDescent="0.2">
      <c r="C13" s="26" t="s">
        <v>398</v>
      </c>
      <c r="D13" s="27" t="s">
        <v>393</v>
      </c>
      <c r="E13" s="26"/>
      <c r="F13" s="33">
        <v>36861</v>
      </c>
      <c r="G13" s="26"/>
      <c r="H13" s="26"/>
      <c r="I13" s="26"/>
    </row>
    <row r="14" spans="1:17" x14ac:dyDescent="0.2">
      <c r="C14" s="26" t="s">
        <v>399</v>
      </c>
      <c r="D14" s="27" t="s">
        <v>393</v>
      </c>
      <c r="E14" s="26"/>
      <c r="F14" s="37">
        <v>2.2739900899011012E-2</v>
      </c>
      <c r="G14" s="26"/>
      <c r="H14" s="26"/>
      <c r="I14" s="26"/>
    </row>
    <row r="15" spans="1:17" x14ac:dyDescent="0.2">
      <c r="E15" s="26"/>
      <c r="F15" s="26"/>
      <c r="G15" s="38"/>
      <c r="H15" s="26"/>
      <c r="I15" s="26"/>
    </row>
    <row r="16" spans="1:17" s="23" customFormat="1" ht="12.75" x14ac:dyDescent="0.2">
      <c r="A16" s="81"/>
      <c r="B16" s="82" t="s">
        <v>400</v>
      </c>
      <c r="C16" s="81"/>
      <c r="D16" s="86" t="s">
        <v>382</v>
      </c>
      <c r="E16" s="86"/>
      <c r="F16" s="86" t="s">
        <v>401</v>
      </c>
      <c r="G16" s="86"/>
      <c r="H16" s="86"/>
      <c r="I16" s="86"/>
      <c r="J16" s="87" t="s">
        <v>394</v>
      </c>
      <c r="K16" s="87" t="s">
        <v>402</v>
      </c>
      <c r="L16" s="87" t="s">
        <v>391</v>
      </c>
      <c r="M16" s="87" t="s">
        <v>388</v>
      </c>
      <c r="N16" s="87" t="s">
        <v>396</v>
      </c>
      <c r="O16" s="88"/>
      <c r="P16" s="84"/>
      <c r="Q16" s="85"/>
    </row>
    <row r="17" spans="1:17" s="23" customFormat="1" x14ac:dyDescent="0.2">
      <c r="A17" s="26"/>
      <c r="B17" s="26"/>
      <c r="C17" s="39"/>
      <c r="D17" s="27"/>
      <c r="E17" s="29"/>
      <c r="F17" s="27"/>
      <c r="G17" s="29"/>
      <c r="H17" s="29"/>
      <c r="I17" s="27"/>
      <c r="J17" s="40"/>
      <c r="K17" s="40"/>
      <c r="L17" s="40"/>
      <c r="M17" s="40"/>
      <c r="N17" s="40"/>
      <c r="O17" s="26"/>
      <c r="P17" s="26"/>
      <c r="Q17" s="26"/>
    </row>
    <row r="18" spans="1:17" s="23" customFormat="1" x14ac:dyDescent="0.2">
      <c r="A18" s="26"/>
      <c r="B18" s="26"/>
      <c r="C18" s="41" t="s">
        <v>403</v>
      </c>
      <c r="D18" s="42" t="s">
        <v>404</v>
      </c>
      <c r="E18" s="29"/>
      <c r="F18" s="43" t="s">
        <v>405</v>
      </c>
      <c r="G18" s="29"/>
      <c r="H18" s="29"/>
      <c r="I18" s="27"/>
      <c r="J18" s="44">
        <v>1.8404907975460238E-2</v>
      </c>
      <c r="K18" s="44">
        <v>8.6058519793459354E-3</v>
      </c>
      <c r="L18" s="44">
        <v>3.4982935153583528E-2</v>
      </c>
      <c r="M18" s="44">
        <v>7.8318219291014124E-2</v>
      </c>
      <c r="N18" s="44">
        <v>2.2739900899011012E-2</v>
      </c>
      <c r="O18" s="26"/>
      <c r="P18" s="26"/>
      <c r="Q18" s="26"/>
    </row>
    <row r="19" spans="1:17" s="23" customFormat="1" x14ac:dyDescent="0.2">
      <c r="A19" s="26"/>
      <c r="B19" s="26"/>
      <c r="C19" s="39"/>
      <c r="D19" s="27"/>
      <c r="E19" s="29"/>
      <c r="F19" s="27"/>
      <c r="G19" s="29"/>
      <c r="H19" s="29"/>
      <c r="I19" s="27"/>
      <c r="J19" s="40"/>
      <c r="K19" s="40"/>
      <c r="L19" s="40"/>
      <c r="M19" s="40"/>
      <c r="N19" s="40"/>
      <c r="O19" s="26"/>
      <c r="P19" s="26"/>
      <c r="Q19" s="26"/>
    </row>
    <row r="20" spans="1:17" s="23" customFormat="1" x14ac:dyDescent="0.2">
      <c r="A20" s="26"/>
      <c r="B20" s="26"/>
      <c r="C20" s="45" t="s">
        <v>406</v>
      </c>
      <c r="D20" s="27" t="s">
        <v>407</v>
      </c>
      <c r="E20" s="29"/>
      <c r="F20" s="43" t="s">
        <v>405</v>
      </c>
      <c r="G20" s="29"/>
      <c r="H20" s="29"/>
      <c r="I20" s="29"/>
      <c r="J20" s="46"/>
      <c r="K20" s="47">
        <v>-9.8252646141938002E-3</v>
      </c>
      <c r="L20" s="47">
        <v>-1.0493456191476618E-2</v>
      </c>
      <c r="M20" s="47">
        <v>-1.0262247478872492E-2</v>
      </c>
      <c r="N20" s="47">
        <v>-9.6681803386212059E-3</v>
      </c>
      <c r="O20" s="26"/>
      <c r="P20" s="26"/>
      <c r="Q20" s="26"/>
    </row>
    <row r="21" spans="1:17" s="23" customFormat="1" x14ac:dyDescent="0.2">
      <c r="A21" s="26"/>
      <c r="B21" s="26"/>
      <c r="C21" s="48"/>
      <c r="D21" s="27"/>
      <c r="E21" s="27"/>
      <c r="F21" s="29"/>
      <c r="G21" s="29"/>
      <c r="H21" s="29"/>
      <c r="I21" s="29"/>
      <c r="J21" s="49"/>
      <c r="K21" s="49"/>
      <c r="L21" s="49"/>
      <c r="M21" s="49"/>
      <c r="N21" s="49"/>
      <c r="O21" s="31"/>
      <c r="P21" s="26"/>
      <c r="Q21" s="26"/>
    </row>
    <row r="22" spans="1:17" s="89" customFormat="1" ht="12.75" x14ac:dyDescent="0.2">
      <c r="A22" s="81"/>
      <c r="B22" s="82" t="s">
        <v>408</v>
      </c>
      <c r="C22" s="81"/>
      <c r="D22" s="81"/>
      <c r="E22" s="81"/>
      <c r="F22" s="83"/>
      <c r="G22" s="83"/>
      <c r="H22" s="83"/>
      <c r="I22" s="83"/>
      <c r="J22" s="84"/>
      <c r="K22" s="85"/>
      <c r="L22" s="84"/>
      <c r="M22" s="85"/>
      <c r="N22" s="84"/>
      <c r="O22" s="84"/>
      <c r="P22" s="84"/>
      <c r="Q22" s="84"/>
    </row>
    <row r="23" spans="1:17" x14ac:dyDescent="0.2">
      <c r="E23" s="26"/>
      <c r="F23" s="26"/>
      <c r="G23" s="38"/>
      <c r="H23" s="26"/>
      <c r="I23" s="26"/>
    </row>
    <row r="24" spans="1:17" x14ac:dyDescent="0.2">
      <c r="E24" s="26"/>
      <c r="F24" s="30" t="s">
        <v>409</v>
      </c>
      <c r="G24" s="50" t="s">
        <v>403</v>
      </c>
      <c r="H24" s="26"/>
      <c r="I24" s="26"/>
      <c r="K24" s="30" t="s">
        <v>410</v>
      </c>
      <c r="N24" s="30" t="s">
        <v>411</v>
      </c>
    </row>
    <row r="25" spans="1:17" x14ac:dyDescent="0.2">
      <c r="C25" s="51" t="s">
        <v>382</v>
      </c>
      <c r="E25" s="26"/>
      <c r="F25" s="27" t="s">
        <v>412</v>
      </c>
      <c r="G25" s="52" t="s">
        <v>390</v>
      </c>
      <c r="H25" s="26"/>
      <c r="I25" s="26"/>
    </row>
    <row r="26" spans="1:17" x14ac:dyDescent="0.2">
      <c r="C26" s="51" t="s">
        <v>401</v>
      </c>
      <c r="E26" s="26"/>
      <c r="F26" s="27" t="s">
        <v>413</v>
      </c>
      <c r="G26" s="52" t="s">
        <v>414</v>
      </c>
      <c r="H26" s="26"/>
      <c r="I26" s="26"/>
    </row>
    <row r="27" spans="1:17" hidden="1" outlineLevel="1" x14ac:dyDescent="0.2">
      <c r="C27" s="53">
        <v>42094</v>
      </c>
      <c r="D27" s="26"/>
      <c r="E27" s="26"/>
      <c r="F27" s="54">
        <v>106.8</v>
      </c>
      <c r="G27" s="55" t="s">
        <v>415</v>
      </c>
      <c r="H27" s="56"/>
      <c r="I27" s="26"/>
      <c r="K27" s="22" t="s">
        <v>415</v>
      </c>
      <c r="N27" s="57" t="s">
        <v>415</v>
      </c>
    </row>
    <row r="28" spans="1:17" hidden="1" outlineLevel="1" x14ac:dyDescent="0.2">
      <c r="C28" s="53">
        <v>42185</v>
      </c>
      <c r="D28" s="26"/>
      <c r="E28" s="26"/>
      <c r="F28" s="54">
        <v>107.5</v>
      </c>
      <c r="G28" s="55" t="s">
        <v>415</v>
      </c>
      <c r="H28" s="56"/>
      <c r="I28" s="26"/>
      <c r="K28" s="22" t="s">
        <v>415</v>
      </c>
      <c r="N28" s="57" t="s">
        <v>415</v>
      </c>
    </row>
    <row r="29" spans="1:17" hidden="1" outlineLevel="1" x14ac:dyDescent="0.2">
      <c r="C29" s="53">
        <v>42277</v>
      </c>
      <c r="D29" s="26"/>
      <c r="E29" s="26"/>
      <c r="F29" s="54">
        <v>108</v>
      </c>
      <c r="G29" s="55" t="s">
        <v>415</v>
      </c>
      <c r="H29" s="56"/>
      <c r="I29" s="26"/>
      <c r="K29" s="22" t="s">
        <v>415</v>
      </c>
      <c r="N29" s="57" t="s">
        <v>415</v>
      </c>
    </row>
    <row r="30" spans="1:17" hidden="1" outlineLevel="1" x14ac:dyDescent="0.2">
      <c r="C30" s="53">
        <v>42369</v>
      </c>
      <c r="D30" s="26"/>
      <c r="E30" s="26"/>
      <c r="F30" s="54">
        <v>108.4</v>
      </c>
      <c r="G30" s="55" t="s">
        <v>415</v>
      </c>
      <c r="H30" s="56"/>
      <c r="I30" s="26"/>
      <c r="K30" s="22" t="s">
        <v>416</v>
      </c>
      <c r="N30" s="57" t="s">
        <v>415</v>
      </c>
    </row>
    <row r="31" spans="1:17" hidden="1" outlineLevel="1" x14ac:dyDescent="0.2">
      <c r="C31" s="53">
        <v>42460</v>
      </c>
      <c r="D31" s="26"/>
      <c r="E31" s="26"/>
      <c r="F31" s="54">
        <v>108.2</v>
      </c>
      <c r="G31" s="55">
        <v>1.3108614232209881E-2</v>
      </c>
      <c r="H31" s="56"/>
      <c r="I31" s="26"/>
      <c r="K31" s="22" t="s">
        <v>415</v>
      </c>
      <c r="N31" s="57" t="s">
        <v>415</v>
      </c>
    </row>
    <row r="32" spans="1:17" hidden="1" outlineLevel="1" x14ac:dyDescent="0.2">
      <c r="C32" s="53">
        <v>42551</v>
      </c>
      <c r="D32" s="26"/>
      <c r="E32" s="26"/>
      <c r="F32" s="54">
        <v>108.6</v>
      </c>
      <c r="G32" s="55">
        <v>1.0232558139534831E-2</v>
      </c>
      <c r="H32" s="56"/>
      <c r="I32" s="26"/>
      <c r="K32" s="22" t="s">
        <v>415</v>
      </c>
      <c r="N32" s="57" t="s">
        <v>415</v>
      </c>
    </row>
    <row r="33" spans="3:14" hidden="1" outlineLevel="1" x14ac:dyDescent="0.2">
      <c r="C33" s="53">
        <v>42643</v>
      </c>
      <c r="D33" s="26"/>
      <c r="E33" s="26"/>
      <c r="F33" s="54">
        <v>109.4</v>
      </c>
      <c r="G33" s="55">
        <v>1.2962962962963065E-2</v>
      </c>
      <c r="H33" s="56"/>
      <c r="I33" s="26"/>
      <c r="K33" s="22" t="s">
        <v>415</v>
      </c>
      <c r="N33" s="57" t="s">
        <v>415</v>
      </c>
    </row>
    <row r="34" spans="3:14" hidden="1" outlineLevel="1" x14ac:dyDescent="0.2">
      <c r="C34" s="53">
        <v>42735</v>
      </c>
      <c r="D34" s="26"/>
      <c r="E34" s="26"/>
      <c r="F34" s="54">
        <v>110</v>
      </c>
      <c r="G34" s="55">
        <v>1.4760147601476037E-2</v>
      </c>
      <c r="H34" s="56"/>
      <c r="I34" s="26"/>
      <c r="K34" s="22" t="s">
        <v>417</v>
      </c>
      <c r="N34" s="57" t="s">
        <v>415</v>
      </c>
    </row>
    <row r="35" spans="3:14" hidden="1" outlineLevel="1" x14ac:dyDescent="0.2">
      <c r="C35" s="53">
        <v>42825</v>
      </c>
      <c r="D35" s="26"/>
      <c r="E35" s="26"/>
      <c r="F35" s="54">
        <v>110.5</v>
      </c>
      <c r="G35" s="55">
        <v>2.1256931608133023E-2</v>
      </c>
      <c r="H35" s="56"/>
      <c r="I35" s="26"/>
      <c r="K35" s="22" t="s">
        <v>415</v>
      </c>
      <c r="N35" s="57" t="s">
        <v>415</v>
      </c>
    </row>
    <row r="36" spans="3:14" hidden="1" outlineLevel="1" x14ac:dyDescent="0.2">
      <c r="C36" s="53">
        <v>42916</v>
      </c>
      <c r="D36" s="26"/>
      <c r="E36" s="26"/>
      <c r="F36" s="54">
        <v>110.7</v>
      </c>
      <c r="G36" s="55">
        <v>1.9337016574585641E-2</v>
      </c>
      <c r="H36" s="58"/>
      <c r="I36" s="26"/>
      <c r="K36" s="22" t="s">
        <v>415</v>
      </c>
      <c r="N36" s="57" t="s">
        <v>415</v>
      </c>
    </row>
    <row r="37" spans="3:14" hidden="1" outlineLevel="1" x14ac:dyDescent="0.2">
      <c r="C37" s="53">
        <v>43008</v>
      </c>
      <c r="D37" s="26"/>
      <c r="E37" s="26"/>
      <c r="F37" s="54">
        <v>111.4</v>
      </c>
      <c r="G37" s="55">
        <v>1.8281535648994485E-2</v>
      </c>
      <c r="H37" s="56"/>
      <c r="I37" s="26"/>
      <c r="K37" s="22" t="s">
        <v>415</v>
      </c>
      <c r="N37" s="57" t="s">
        <v>415</v>
      </c>
    </row>
    <row r="38" spans="3:14" hidden="1" outlineLevel="1" x14ac:dyDescent="0.2">
      <c r="C38" s="53">
        <v>43100</v>
      </c>
      <c r="D38" s="26"/>
      <c r="E38" s="26"/>
      <c r="F38" s="54">
        <v>112.1</v>
      </c>
      <c r="G38" s="55">
        <v>1.9090909090909047E-2</v>
      </c>
      <c r="H38" s="56"/>
      <c r="I38" s="26"/>
      <c r="K38" s="22" t="s">
        <v>418</v>
      </c>
      <c r="N38" s="57" t="s">
        <v>415</v>
      </c>
    </row>
    <row r="39" spans="3:14" hidden="1" outlineLevel="1" x14ac:dyDescent="0.2">
      <c r="C39" s="53">
        <v>43190</v>
      </c>
      <c r="D39" s="26"/>
      <c r="E39" s="26"/>
      <c r="F39" s="54">
        <v>112.6</v>
      </c>
      <c r="G39" s="55">
        <v>1.9004524886877761E-2</v>
      </c>
      <c r="H39" s="56"/>
      <c r="I39" s="26"/>
      <c r="K39" s="22" t="s">
        <v>415</v>
      </c>
      <c r="N39" s="57" t="s">
        <v>415</v>
      </c>
    </row>
    <row r="40" spans="3:14" collapsed="1" x14ac:dyDescent="0.2">
      <c r="C40" s="53">
        <v>43281</v>
      </c>
      <c r="D40" s="26"/>
      <c r="E40" s="26"/>
      <c r="F40" s="54">
        <v>113</v>
      </c>
      <c r="G40" s="55">
        <v>2.0776874435411097E-2</v>
      </c>
      <c r="H40" s="56"/>
      <c r="I40" s="26"/>
      <c r="K40" s="22" t="s">
        <v>415</v>
      </c>
      <c r="N40" s="57" t="s">
        <v>415</v>
      </c>
    </row>
    <row r="41" spans="3:14" x14ac:dyDescent="0.2">
      <c r="C41" s="53">
        <v>43373</v>
      </c>
      <c r="D41" s="26"/>
      <c r="E41" s="26"/>
      <c r="F41" s="54">
        <v>113.5</v>
      </c>
      <c r="G41" s="55">
        <v>1.8850987432674993E-2</v>
      </c>
      <c r="H41" s="56"/>
      <c r="I41" s="59"/>
      <c r="K41" s="22" t="s">
        <v>415</v>
      </c>
      <c r="N41" s="57" t="s">
        <v>415</v>
      </c>
    </row>
    <row r="42" spans="3:14" x14ac:dyDescent="0.2">
      <c r="C42" s="53">
        <v>43465</v>
      </c>
      <c r="D42" s="26"/>
      <c r="E42" s="26"/>
      <c r="F42" s="54">
        <v>114.1</v>
      </c>
      <c r="G42" s="55">
        <v>1.7841213202497874E-2</v>
      </c>
      <c r="H42" s="56"/>
      <c r="K42" s="22" t="s">
        <v>419</v>
      </c>
      <c r="N42" s="57" t="s">
        <v>415</v>
      </c>
    </row>
    <row r="43" spans="3:14" x14ac:dyDescent="0.2">
      <c r="C43" s="53">
        <v>43555</v>
      </c>
      <c r="D43" s="26"/>
      <c r="E43" s="26"/>
      <c r="F43" s="54">
        <v>114.1</v>
      </c>
      <c r="G43" s="55">
        <v>1.3321492007104752E-2</v>
      </c>
      <c r="H43" s="56"/>
      <c r="I43" s="26"/>
      <c r="K43" s="22" t="s">
        <v>415</v>
      </c>
      <c r="N43" s="57" t="s">
        <v>415</v>
      </c>
    </row>
    <row r="44" spans="3:14" x14ac:dyDescent="0.2">
      <c r="C44" s="53">
        <v>43646</v>
      </c>
      <c r="D44" s="26"/>
      <c r="E44" s="26"/>
      <c r="F44" s="54">
        <v>114.8</v>
      </c>
      <c r="G44" s="55">
        <v>1.5929203539823078E-2</v>
      </c>
      <c r="I44" s="26"/>
      <c r="K44" s="22" t="s">
        <v>415</v>
      </c>
      <c r="N44" s="57" t="s">
        <v>415</v>
      </c>
    </row>
    <row r="45" spans="3:14" x14ac:dyDescent="0.2">
      <c r="C45" s="53">
        <v>43738</v>
      </c>
      <c r="D45" s="26"/>
      <c r="E45" s="26"/>
      <c r="F45" s="54">
        <v>115.4</v>
      </c>
      <c r="G45" s="55">
        <v>1.6740088105726914E-2</v>
      </c>
      <c r="H45" s="56"/>
      <c r="I45" s="26"/>
      <c r="K45" s="22" t="s">
        <v>415</v>
      </c>
      <c r="N45" s="57" t="s">
        <v>415</v>
      </c>
    </row>
    <row r="46" spans="3:14" x14ac:dyDescent="0.2">
      <c r="C46" s="53">
        <v>43830</v>
      </c>
      <c r="D46" s="60" t="s">
        <v>420</v>
      </c>
      <c r="E46" s="26"/>
      <c r="F46" s="54">
        <v>116.2</v>
      </c>
      <c r="G46" s="55">
        <v>1.8404907975460238E-2</v>
      </c>
      <c r="H46" s="56"/>
      <c r="I46" s="26"/>
      <c r="K46" s="22" t="s">
        <v>394</v>
      </c>
      <c r="N46" s="57" t="s">
        <v>415</v>
      </c>
    </row>
    <row r="47" spans="3:14" x14ac:dyDescent="0.2">
      <c r="C47" s="53">
        <v>44196</v>
      </c>
      <c r="D47" s="26"/>
      <c r="E47" s="26"/>
      <c r="F47" s="54">
        <v>117.2</v>
      </c>
      <c r="G47" s="55">
        <v>8.6058519793459354E-3</v>
      </c>
      <c r="H47" s="56"/>
      <c r="I47" s="26"/>
      <c r="K47" s="22" t="s">
        <v>402</v>
      </c>
    </row>
    <row r="48" spans="3:14" x14ac:dyDescent="0.2">
      <c r="C48" s="53">
        <v>44561</v>
      </c>
      <c r="E48" s="26"/>
      <c r="F48" s="54">
        <v>121.3</v>
      </c>
      <c r="G48" s="55">
        <v>3.4982935153583528E-2</v>
      </c>
      <c r="H48" s="26"/>
      <c r="I48" s="26"/>
      <c r="K48" s="22" t="s">
        <v>391</v>
      </c>
    </row>
    <row r="49" spans="3:11" x14ac:dyDescent="0.2">
      <c r="C49" s="53">
        <v>44926</v>
      </c>
      <c r="E49" s="26"/>
      <c r="F49" s="54">
        <v>130.80000000000001</v>
      </c>
      <c r="G49" s="55">
        <v>7.8318219291014124E-2</v>
      </c>
      <c r="H49" s="26"/>
      <c r="I49" s="26"/>
      <c r="K49" s="22" t="s">
        <v>388</v>
      </c>
    </row>
    <row r="50" spans="3:11" x14ac:dyDescent="0.2">
      <c r="C50" s="53">
        <v>45291</v>
      </c>
      <c r="E50" s="26"/>
      <c r="F50" s="54"/>
      <c r="G50" s="55">
        <v>2.2739900899011012E-2</v>
      </c>
      <c r="H50" s="26"/>
      <c r="I50" s="26"/>
      <c r="K50" s="22" t="s">
        <v>396</v>
      </c>
    </row>
    <row r="51" spans="3:11" x14ac:dyDescent="0.2">
      <c r="C51" s="53">
        <v>45657</v>
      </c>
      <c r="E51" s="26"/>
      <c r="F51" s="54"/>
      <c r="G51" s="55" t="s">
        <v>415</v>
      </c>
      <c r="H51" s="26"/>
      <c r="I51" s="26"/>
      <c r="K51" s="22" t="s">
        <v>421</v>
      </c>
    </row>
    <row r="52" spans="3:11" x14ac:dyDescent="0.2">
      <c r="C52" s="53">
        <v>46022</v>
      </c>
      <c r="E52" s="26"/>
      <c r="F52" s="54"/>
      <c r="G52" s="55" t="s">
        <v>415</v>
      </c>
      <c r="H52" s="26"/>
      <c r="I52" s="26"/>
      <c r="K52" s="22" t="s">
        <v>422</v>
      </c>
    </row>
    <row r="53" spans="3:11" hidden="1" outlineLevel="1" x14ac:dyDescent="0.2">
      <c r="C53" s="53">
        <v>46387</v>
      </c>
      <c r="E53" s="26"/>
      <c r="F53" s="54"/>
      <c r="G53" s="55" t="s">
        <v>415</v>
      </c>
      <c r="H53" s="26"/>
      <c r="I53" s="26"/>
      <c r="K53" s="22" t="s">
        <v>423</v>
      </c>
    </row>
    <row r="54" spans="3:11" hidden="1" outlineLevel="1" x14ac:dyDescent="0.2">
      <c r="C54" s="53">
        <v>46752</v>
      </c>
      <c r="E54" s="26"/>
      <c r="F54" s="54"/>
      <c r="G54" s="55" t="s">
        <v>415</v>
      </c>
      <c r="H54" s="26"/>
      <c r="I54" s="26"/>
      <c r="K54" s="22" t="s">
        <v>424</v>
      </c>
    </row>
    <row r="55" spans="3:11" hidden="1" outlineLevel="1" x14ac:dyDescent="0.2">
      <c r="C55" s="53">
        <v>47118</v>
      </c>
      <c r="E55" s="26"/>
      <c r="F55" s="54"/>
      <c r="G55" s="55" t="s">
        <v>415</v>
      </c>
      <c r="H55" s="26"/>
      <c r="I55" s="26"/>
      <c r="K55" s="22" t="s">
        <v>425</v>
      </c>
    </row>
    <row r="56" spans="3:11" hidden="1" outlineLevel="1" x14ac:dyDescent="0.2">
      <c r="C56" s="53">
        <v>47483</v>
      </c>
      <c r="E56" s="26"/>
      <c r="F56" s="54"/>
      <c r="G56" s="55" t="s">
        <v>415</v>
      </c>
      <c r="H56" s="26"/>
      <c r="I56" s="26"/>
      <c r="K56" s="22" t="s">
        <v>426</v>
      </c>
    </row>
    <row r="57" spans="3:11" hidden="1" outlineLevel="1" x14ac:dyDescent="0.2">
      <c r="C57" s="53">
        <v>47848</v>
      </c>
      <c r="E57" s="26"/>
      <c r="F57" s="54"/>
      <c r="G57" s="55" t="s">
        <v>415</v>
      </c>
      <c r="H57" s="26"/>
      <c r="I57" s="26"/>
      <c r="K57" s="22" t="s">
        <v>427</v>
      </c>
    </row>
    <row r="58" spans="3:11" hidden="1" outlineLevel="1" x14ac:dyDescent="0.2">
      <c r="C58" s="53">
        <v>48213</v>
      </c>
      <c r="E58" s="26"/>
      <c r="F58" s="54"/>
      <c r="G58" s="55" t="s">
        <v>415</v>
      </c>
      <c r="H58" s="26"/>
      <c r="I58" s="26"/>
      <c r="K58" s="22" t="s">
        <v>428</v>
      </c>
    </row>
    <row r="59" spans="3:11" hidden="1" outlineLevel="1" x14ac:dyDescent="0.2">
      <c r="C59" s="53">
        <v>48579</v>
      </c>
      <c r="E59" s="26"/>
      <c r="F59" s="54"/>
      <c r="G59" s="55" t="s">
        <v>415</v>
      </c>
      <c r="H59" s="26"/>
      <c r="I59" s="26"/>
      <c r="K59" s="22" t="s">
        <v>429</v>
      </c>
    </row>
    <row r="60" spans="3:11" hidden="1" outlineLevel="1" x14ac:dyDescent="0.2">
      <c r="C60" s="53">
        <v>48944</v>
      </c>
      <c r="E60" s="26"/>
      <c r="F60" s="54"/>
      <c r="G60" s="55" t="s">
        <v>415</v>
      </c>
      <c r="H60" s="26"/>
      <c r="I60" s="26"/>
      <c r="K60" s="22" t="s">
        <v>430</v>
      </c>
    </row>
    <row r="61" spans="3:11" hidden="1" outlineLevel="1" x14ac:dyDescent="0.2">
      <c r="C61" s="53">
        <v>49309</v>
      </c>
      <c r="E61" s="26"/>
      <c r="F61" s="54"/>
      <c r="G61" s="55" t="s">
        <v>415</v>
      </c>
      <c r="H61" s="26"/>
      <c r="I61" s="26"/>
      <c r="K61" s="22" t="s">
        <v>431</v>
      </c>
    </row>
    <row r="62" spans="3:11" hidden="1" outlineLevel="1" x14ac:dyDescent="0.2">
      <c r="C62" s="53">
        <v>49674</v>
      </c>
      <c r="E62" s="26"/>
      <c r="F62" s="54"/>
      <c r="G62" s="55" t="s">
        <v>415</v>
      </c>
      <c r="H62" s="26"/>
      <c r="I62" s="26"/>
      <c r="K62" s="22" t="s">
        <v>432</v>
      </c>
    </row>
    <row r="63" spans="3:11" hidden="1" outlineLevel="1" x14ac:dyDescent="0.2">
      <c r="C63" s="53">
        <v>50040</v>
      </c>
      <c r="E63" s="26"/>
      <c r="F63" s="54"/>
      <c r="G63" s="55" t="s">
        <v>415</v>
      </c>
      <c r="H63" s="26"/>
      <c r="I63" s="26"/>
      <c r="K63" s="22" t="s">
        <v>433</v>
      </c>
    </row>
    <row r="64" spans="3:11" hidden="1" outlineLevel="1" x14ac:dyDescent="0.2">
      <c r="C64" s="53">
        <v>50405</v>
      </c>
      <c r="E64" s="26"/>
      <c r="F64" s="54"/>
      <c r="G64" s="55" t="s">
        <v>415</v>
      </c>
      <c r="H64" s="26"/>
      <c r="I64" s="26"/>
      <c r="K64" s="22" t="s">
        <v>434</v>
      </c>
    </row>
    <row r="65" spans="1:17" hidden="1" outlineLevel="1" x14ac:dyDescent="0.2">
      <c r="C65" s="53">
        <v>50770</v>
      </c>
      <c r="E65" s="26"/>
      <c r="F65" s="54"/>
      <c r="G65" s="55" t="s">
        <v>415</v>
      </c>
      <c r="H65" s="26"/>
      <c r="I65" s="26"/>
      <c r="K65" s="22" t="s">
        <v>435</v>
      </c>
    </row>
    <row r="66" spans="1:17" hidden="1" outlineLevel="1" x14ac:dyDescent="0.2">
      <c r="C66" s="53">
        <v>51135</v>
      </c>
      <c r="E66" s="26"/>
      <c r="F66" s="54"/>
      <c r="G66" s="55" t="s">
        <v>415</v>
      </c>
      <c r="H66" s="26"/>
      <c r="I66" s="26"/>
      <c r="K66" s="22" t="s">
        <v>436</v>
      </c>
    </row>
    <row r="67" spans="1:17" hidden="1" outlineLevel="1" x14ac:dyDescent="0.2">
      <c r="C67" s="53">
        <v>51501</v>
      </c>
      <c r="E67" s="26"/>
      <c r="F67" s="54"/>
      <c r="G67" s="55" t="s">
        <v>415</v>
      </c>
      <c r="H67" s="26"/>
      <c r="I67" s="26"/>
      <c r="K67" s="22" t="s">
        <v>437</v>
      </c>
    </row>
    <row r="68" spans="1:17" collapsed="1" x14ac:dyDescent="0.2">
      <c r="D68" s="26"/>
      <c r="E68" s="26"/>
      <c r="F68" s="26"/>
      <c r="G68" s="26"/>
      <c r="H68" s="26"/>
      <c r="I68" s="26"/>
    </row>
    <row r="69" spans="1:17" s="89" customFormat="1" ht="12.75" x14ac:dyDescent="0.2">
      <c r="A69" s="81"/>
      <c r="B69" s="82" t="s">
        <v>438</v>
      </c>
      <c r="C69" s="81"/>
      <c r="D69" s="81"/>
      <c r="E69" s="81"/>
      <c r="F69" s="83"/>
      <c r="G69" s="83"/>
      <c r="H69" s="83"/>
      <c r="I69" s="83"/>
      <c r="J69" s="84"/>
      <c r="K69" s="85"/>
      <c r="L69" s="84"/>
      <c r="M69" s="85"/>
      <c r="N69" s="84"/>
      <c r="O69" s="84"/>
      <c r="P69" s="84"/>
      <c r="Q69" s="84"/>
    </row>
    <row r="70" spans="1:17" hidden="1" x14ac:dyDescent="0.2">
      <c r="G70" s="29"/>
      <c r="H70" s="29"/>
    </row>
    <row r="71" spans="1:17" hidden="1" x14ac:dyDescent="0.2">
      <c r="G71" s="29"/>
      <c r="H71" s="29"/>
    </row>
    <row r="72" spans="1:17" hidden="1" x14ac:dyDescent="0.2">
      <c r="G72" s="29"/>
      <c r="H72" s="29"/>
    </row>
    <row r="73" spans="1:17" hidden="1" x14ac:dyDescent="0.2">
      <c r="G73" s="29"/>
      <c r="H73" s="29"/>
    </row>
    <row r="74" spans="1:17" hidden="1" x14ac:dyDescent="0.2">
      <c r="G74" s="29"/>
      <c r="H74" s="29"/>
    </row>
    <row r="75" spans="1:17" s="27" customFormat="1" hidden="1" x14ac:dyDescent="0.2">
      <c r="A75" s="26"/>
      <c r="B75" s="26"/>
      <c r="C75" s="26"/>
      <c r="G75" s="29"/>
      <c r="H75" s="29"/>
      <c r="J75" s="26"/>
      <c r="K75" s="26"/>
      <c r="L75" s="26"/>
      <c r="M75" s="26"/>
      <c r="N75" s="26"/>
      <c r="O75" s="26"/>
      <c r="P75" s="26"/>
      <c r="Q75" s="26"/>
    </row>
    <row r="76" spans="1:17" s="27" customFormat="1" hidden="1" x14ac:dyDescent="0.2">
      <c r="A76" s="26"/>
      <c r="B76" s="26"/>
      <c r="C76" s="26"/>
      <c r="G76" s="29"/>
      <c r="H76" s="29"/>
      <c r="J76" s="26"/>
      <c r="K76" s="26"/>
      <c r="L76" s="26"/>
      <c r="M76" s="26"/>
      <c r="N76" s="26"/>
      <c r="O76" s="26"/>
      <c r="P76" s="26"/>
      <c r="Q76" s="26"/>
    </row>
    <row r="77" spans="1:17" s="27" customFormat="1" hidden="1" x14ac:dyDescent="0.2">
      <c r="A77" s="26"/>
      <c r="B77" s="26"/>
      <c r="C77" s="26"/>
      <c r="G77" s="29"/>
      <c r="H77" s="29"/>
      <c r="J77" s="26"/>
      <c r="K77" s="26"/>
      <c r="L77" s="26"/>
      <c r="M77" s="26"/>
      <c r="N77" s="26"/>
      <c r="O77" s="26"/>
      <c r="P77" s="26"/>
      <c r="Q77" s="26"/>
    </row>
    <row r="78" spans="1:17" s="27" customFormat="1" hidden="1" x14ac:dyDescent="0.2">
      <c r="A78" s="26"/>
      <c r="B78" s="26"/>
      <c r="C78" s="26"/>
      <c r="G78" s="29"/>
      <c r="H78" s="29"/>
      <c r="J78" s="26"/>
      <c r="K78" s="26"/>
      <c r="L78" s="26"/>
      <c r="M78" s="26"/>
      <c r="N78" s="26"/>
      <c r="O78" s="26"/>
      <c r="P78" s="26"/>
      <c r="Q78" s="26"/>
    </row>
    <row r="79" spans="1:17" s="27" customFormat="1" hidden="1" x14ac:dyDescent="0.2">
      <c r="A79" s="26"/>
      <c r="B79" s="26"/>
      <c r="C79" s="26"/>
      <c r="G79" s="29"/>
      <c r="H79" s="29"/>
      <c r="J79" s="26"/>
      <c r="K79" s="26"/>
      <c r="L79" s="26"/>
      <c r="M79" s="26"/>
      <c r="N79" s="26"/>
      <c r="O79" s="26"/>
      <c r="P79" s="26"/>
      <c r="Q79" s="26"/>
    </row>
    <row r="80" spans="1:17" s="27" customFormat="1" hidden="1" x14ac:dyDescent="0.2">
      <c r="A80" s="26"/>
      <c r="B80" s="26"/>
      <c r="C80" s="26"/>
      <c r="J80" s="26"/>
      <c r="K80" s="26"/>
      <c r="L80" s="26"/>
      <c r="M80" s="26"/>
      <c r="N80" s="26"/>
      <c r="O80" s="26"/>
      <c r="P80" s="26"/>
      <c r="Q80" s="26"/>
    </row>
    <row r="81" spans="1:17" s="27" customFormat="1" hidden="1" x14ac:dyDescent="0.2">
      <c r="A81" s="26"/>
      <c r="B81" s="26"/>
      <c r="C81" s="26"/>
      <c r="J81" s="26"/>
      <c r="K81" s="26"/>
      <c r="L81" s="26"/>
      <c r="M81" s="26"/>
      <c r="N81" s="26"/>
      <c r="O81" s="26"/>
      <c r="P81" s="26"/>
      <c r="Q81" s="26"/>
    </row>
    <row r="82" spans="1:17" s="27" customFormat="1" hidden="1" x14ac:dyDescent="0.2">
      <c r="A82" s="26"/>
      <c r="B82" s="26"/>
      <c r="C82" s="26"/>
      <c r="J82" s="26"/>
      <c r="K82" s="26"/>
      <c r="L82" s="26"/>
      <c r="M82" s="26"/>
      <c r="N82" s="26"/>
      <c r="O82" s="26"/>
      <c r="P82" s="26"/>
      <c r="Q82" s="26"/>
    </row>
    <row r="83" spans="1:17" s="27" customFormat="1" hidden="1" x14ac:dyDescent="0.2">
      <c r="A83" s="26"/>
      <c r="B83" s="26"/>
      <c r="C83" s="26"/>
      <c r="J83" s="26"/>
      <c r="K83" s="26"/>
      <c r="L83" s="26"/>
      <c r="M83" s="26"/>
      <c r="N83" s="26"/>
      <c r="O83" s="26"/>
      <c r="P83" s="26"/>
      <c r="Q83" s="26"/>
    </row>
    <row r="84" spans="1:17" s="27" customFormat="1" hidden="1" x14ac:dyDescent="0.2">
      <c r="A84" s="26"/>
      <c r="B84" s="26"/>
      <c r="C84" s="26"/>
      <c r="J84" s="26"/>
      <c r="K84" s="26"/>
      <c r="L84" s="26"/>
      <c r="M84" s="26"/>
      <c r="N84" s="26"/>
      <c r="O84" s="26"/>
      <c r="P84" s="26"/>
      <c r="Q84" s="26"/>
    </row>
    <row r="85" spans="1:17" s="27" customFormat="1" hidden="1" x14ac:dyDescent="0.2">
      <c r="A85" s="26"/>
      <c r="B85" s="26"/>
      <c r="C85" s="26"/>
      <c r="J85" s="26"/>
      <c r="K85" s="26"/>
      <c r="L85" s="26"/>
      <c r="M85" s="26"/>
      <c r="N85" s="26"/>
      <c r="O85" s="26"/>
      <c r="P85" s="26"/>
      <c r="Q85" s="26"/>
    </row>
    <row r="86" spans="1:17" x14ac:dyDescent="0.2"/>
    <row r="87" spans="1:17" x14ac:dyDescent="0.2"/>
    <row r="88" spans="1:17" x14ac:dyDescent="0.2"/>
    <row r="89" spans="1:17" x14ac:dyDescent="0.2"/>
    <row r="90" spans="1:17" x14ac:dyDescent="0.2"/>
    <row r="91" spans="1:17" x14ac:dyDescent="0.2"/>
    <row r="92" spans="1:17" x14ac:dyDescent="0.2"/>
    <row r="93" spans="1:17" x14ac:dyDescent="0.2"/>
    <row r="94" spans="1:17" x14ac:dyDescent="0.2"/>
    <row r="95" spans="1:17" x14ac:dyDescent="0.2"/>
    <row r="96" spans="1:17" x14ac:dyDescent="0.2"/>
    <row r="97"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08457-749F-4E34-8098-56440E972D17}">
  <sheetPr codeName="Sheet1"/>
  <dimension ref="A1:AA267"/>
  <sheetViews>
    <sheetView zoomScale="85" zoomScaleNormal="85" workbookViewId="0">
      <pane xSplit="8" ySplit="5" topLeftCell="V6" activePane="bottomRight" state="frozen"/>
      <selection pane="topRight" activeCell="I1" sqref="I1"/>
      <selection pane="bottomLeft" activeCell="A6" sqref="A6"/>
      <selection pane="bottomRight" activeCell="A5" sqref="A5"/>
    </sheetView>
  </sheetViews>
  <sheetFormatPr defaultRowHeight="15" x14ac:dyDescent="0.25"/>
  <cols>
    <col min="1" max="1" width="9.28515625" customWidth="1"/>
    <col min="2" max="2" width="16.28515625" customWidth="1"/>
    <col min="3" max="3" width="11.7109375" customWidth="1"/>
    <col min="4" max="4" width="14.28515625" customWidth="1"/>
    <col min="5" max="5" width="18.28515625" customWidth="1"/>
    <col min="6" max="6" width="15.85546875" bestFit="1" customWidth="1"/>
    <col min="7" max="7" width="16.85546875" customWidth="1"/>
    <col min="8" max="8" width="76" customWidth="1"/>
    <col min="9" max="9" width="14.140625" customWidth="1"/>
    <col min="10" max="10" width="14.28515625" customWidth="1"/>
    <col min="11" max="11" width="13.5703125" customWidth="1"/>
    <col min="12" max="12" width="17.28515625" bestFit="1" customWidth="1"/>
    <col min="13" max="24" width="15.7109375" customWidth="1"/>
    <col min="25" max="25" width="70" customWidth="1"/>
    <col min="26" max="26" width="12" customWidth="1"/>
    <col min="27" max="27" width="18" customWidth="1"/>
  </cols>
  <sheetData>
    <row r="1" spans="1:27" ht="21" x14ac:dyDescent="0.35">
      <c r="D1" s="80" t="str">
        <f>'General input'!B1</f>
        <v>Price comparison model - ACS Fee-based services- Energex 2023–24</v>
      </c>
    </row>
    <row r="2" spans="1:27" ht="7.9" customHeight="1" x14ac:dyDescent="0.25"/>
    <row r="3" spans="1:27" ht="15" customHeight="1" x14ac:dyDescent="0.25">
      <c r="I3" t="s">
        <v>0</v>
      </c>
      <c r="J3" s="3" t="s">
        <v>1</v>
      </c>
      <c r="M3" s="124" t="s">
        <v>379</v>
      </c>
      <c r="N3" s="124"/>
      <c r="O3" s="125"/>
      <c r="P3" s="123" t="s">
        <v>439</v>
      </c>
      <c r="Q3" s="124"/>
      <c r="R3" s="125"/>
      <c r="S3" s="123" t="s">
        <v>445</v>
      </c>
      <c r="T3" s="124"/>
      <c r="U3" s="125"/>
      <c r="V3" s="120" t="s">
        <v>446</v>
      </c>
      <c r="W3" s="121"/>
      <c r="X3" s="122"/>
    </row>
    <row r="4" spans="1:27" ht="27" customHeight="1" x14ac:dyDescent="0.25">
      <c r="A4" s="72" t="s">
        <v>2</v>
      </c>
      <c r="B4" s="72" t="s">
        <v>3</v>
      </c>
      <c r="C4" s="72" t="s">
        <v>4</v>
      </c>
      <c r="D4" s="72" t="s">
        <v>27</v>
      </c>
      <c r="E4" s="72" t="s">
        <v>5</v>
      </c>
      <c r="F4" s="73" t="s">
        <v>6</v>
      </c>
      <c r="G4" s="73" t="s">
        <v>364</v>
      </c>
      <c r="H4" s="62" t="s">
        <v>7</v>
      </c>
      <c r="I4" s="70" t="s">
        <v>8</v>
      </c>
      <c r="J4" s="71" t="s">
        <v>9</v>
      </c>
      <c r="K4" s="71" t="s">
        <v>10</v>
      </c>
      <c r="L4" s="74" t="s">
        <v>11</v>
      </c>
      <c r="M4" s="4" t="s">
        <v>12</v>
      </c>
      <c r="N4" s="4" t="s">
        <v>13</v>
      </c>
      <c r="O4" s="62" t="s">
        <v>14</v>
      </c>
      <c r="P4" s="4" t="s">
        <v>12</v>
      </c>
      <c r="Q4" s="4" t="s">
        <v>13</v>
      </c>
      <c r="R4" s="62" t="s">
        <v>15</v>
      </c>
      <c r="S4" s="4" t="s">
        <v>12</v>
      </c>
      <c r="T4" s="4" t="s">
        <v>13</v>
      </c>
      <c r="U4" s="5" t="s">
        <v>15</v>
      </c>
      <c r="V4" s="4" t="s">
        <v>12</v>
      </c>
      <c r="W4" s="4" t="s">
        <v>13</v>
      </c>
      <c r="X4" s="5" t="s">
        <v>15</v>
      </c>
      <c r="Y4" s="75" t="s">
        <v>16</v>
      </c>
      <c r="Z4" s="14" t="s">
        <v>472</v>
      </c>
      <c r="AA4" s="79" t="s">
        <v>473</v>
      </c>
    </row>
    <row r="5" spans="1:27" ht="45" x14ac:dyDescent="0.25">
      <c r="A5" s="15" t="s">
        <v>26</v>
      </c>
      <c r="B5" s="15"/>
      <c r="C5" s="16" t="s">
        <v>48</v>
      </c>
      <c r="D5" s="16" t="s">
        <v>49</v>
      </c>
      <c r="E5" s="15" t="s">
        <v>17</v>
      </c>
      <c r="F5" s="15" t="s">
        <v>50</v>
      </c>
      <c r="G5" s="15" t="s">
        <v>365</v>
      </c>
      <c r="H5" s="68" t="s">
        <v>18</v>
      </c>
      <c r="I5" s="13">
        <v>132.43633535340018</v>
      </c>
      <c r="J5" s="13">
        <v>80.56</v>
      </c>
      <c r="K5" s="13">
        <f>I5-J5</f>
        <v>51.876335353400179</v>
      </c>
      <c r="L5" s="61">
        <f>I5/J5-1</f>
        <v>0.64394656595581146</v>
      </c>
      <c r="M5" s="13">
        <v>18.193095185247635</v>
      </c>
      <c r="N5" s="13">
        <v>10.82433422555302</v>
      </c>
      <c r="O5" s="66">
        <f>M5-N5</f>
        <v>7.3687609596946153</v>
      </c>
      <c r="P5" s="118"/>
      <c r="Q5" s="118"/>
      <c r="R5" s="119"/>
      <c r="S5" s="13">
        <v>0</v>
      </c>
      <c r="T5" s="13">
        <v>0</v>
      </c>
      <c r="U5" s="66">
        <f>S5-T5</f>
        <v>0</v>
      </c>
      <c r="V5" s="13">
        <v>52.783729444389728</v>
      </c>
      <c r="W5" s="13">
        <v>31.318830972712256</v>
      </c>
      <c r="X5" s="63">
        <f>V5-W5</f>
        <v>21.464898471677472</v>
      </c>
      <c r="Y5" s="76" t="s">
        <v>460</v>
      </c>
      <c r="Z5" s="15" t="s">
        <v>376</v>
      </c>
      <c r="AA5" s="63">
        <v>0</v>
      </c>
    </row>
    <row r="6" spans="1:27" ht="45" x14ac:dyDescent="0.25">
      <c r="A6" s="15" t="s">
        <v>26</v>
      </c>
      <c r="B6" s="15"/>
      <c r="C6" s="16" t="s">
        <v>51</v>
      </c>
      <c r="D6" s="16" t="s">
        <v>52</v>
      </c>
      <c r="E6" s="15" t="s">
        <v>17</v>
      </c>
      <c r="F6" s="15" t="s">
        <v>53</v>
      </c>
      <c r="G6" s="15" t="s">
        <v>365</v>
      </c>
      <c r="H6" s="68" t="s">
        <v>18</v>
      </c>
      <c r="I6" s="67" t="s">
        <v>378</v>
      </c>
      <c r="J6" s="13">
        <v>107.73</v>
      </c>
      <c r="K6" s="64"/>
      <c r="L6" s="65"/>
      <c r="M6" s="64"/>
      <c r="N6" s="13">
        <v>15.158936646607257</v>
      </c>
      <c r="O6" s="65"/>
      <c r="P6" s="64"/>
      <c r="Q6" s="118"/>
      <c r="R6" s="65"/>
      <c r="S6" s="64"/>
      <c r="T6" s="13">
        <v>0</v>
      </c>
      <c r="U6" s="65"/>
      <c r="V6" s="64"/>
      <c r="W6" s="13">
        <v>42.631952681109681</v>
      </c>
      <c r="X6" s="65"/>
      <c r="Y6" s="76" t="s">
        <v>481</v>
      </c>
      <c r="Z6" s="65"/>
      <c r="AA6" s="69"/>
    </row>
    <row r="7" spans="1:27" ht="45" x14ac:dyDescent="0.25">
      <c r="A7" s="15" t="s">
        <v>26</v>
      </c>
      <c r="B7" s="15"/>
      <c r="C7" s="16" t="s">
        <v>54</v>
      </c>
      <c r="D7" s="16" t="s">
        <v>55</v>
      </c>
      <c r="E7" s="15" t="s">
        <v>17</v>
      </c>
      <c r="F7" s="15" t="s">
        <v>50</v>
      </c>
      <c r="G7" s="15" t="s">
        <v>366</v>
      </c>
      <c r="H7" s="68" t="s">
        <v>18</v>
      </c>
      <c r="I7" s="13">
        <v>486.70522631737737</v>
      </c>
      <c r="J7" s="13">
        <v>418.79</v>
      </c>
      <c r="K7" s="13">
        <f t="shared" ref="K7:K69" si="0">I7-J7</f>
        <v>67.915226317377346</v>
      </c>
      <c r="L7" s="61">
        <f t="shared" ref="L7:L69" si="1">I7/J7-1</f>
        <v>0.16217012420873789</v>
      </c>
      <c r="M7" s="13">
        <v>253.29027665674857</v>
      </c>
      <c r="N7" s="13">
        <v>151.54067915774229</v>
      </c>
      <c r="O7" s="63">
        <f t="shared" ref="O7:O70" si="2">M7-N7</f>
        <v>101.74959749900628</v>
      </c>
      <c r="P7" s="13">
        <v>0</v>
      </c>
      <c r="Q7" s="13">
        <v>0</v>
      </c>
      <c r="R7" s="63">
        <f t="shared" ref="R7:R69" si="3">P7-Q7</f>
        <v>0</v>
      </c>
      <c r="S7" s="13">
        <v>0</v>
      </c>
      <c r="T7" s="13">
        <v>0</v>
      </c>
      <c r="U7" s="63">
        <f t="shared" ref="U7:U70" si="4">S7-T7</f>
        <v>0</v>
      </c>
      <c r="V7" s="13">
        <v>233.52230831050974</v>
      </c>
      <c r="W7" s="13">
        <v>267.2440879196493</v>
      </c>
      <c r="X7" s="63">
        <f t="shared" ref="X7:X70" si="5">V7-W7</f>
        <v>-33.72177960913956</v>
      </c>
      <c r="Y7" s="76" t="s">
        <v>459</v>
      </c>
      <c r="Z7" s="15" t="s">
        <v>376</v>
      </c>
      <c r="AA7" s="63">
        <v>0</v>
      </c>
    </row>
    <row r="8" spans="1:27" ht="45" x14ac:dyDescent="0.25">
      <c r="A8" s="15" t="s">
        <v>26</v>
      </c>
      <c r="B8" s="15"/>
      <c r="C8" s="16" t="s">
        <v>56</v>
      </c>
      <c r="D8" s="16" t="s">
        <v>57</v>
      </c>
      <c r="E8" s="15" t="s">
        <v>17</v>
      </c>
      <c r="F8" s="15" t="s">
        <v>53</v>
      </c>
      <c r="G8" s="15" t="s">
        <v>366</v>
      </c>
      <c r="H8" s="68" t="s">
        <v>18</v>
      </c>
      <c r="I8" s="67" t="s">
        <v>378</v>
      </c>
      <c r="J8" s="13">
        <v>586.48</v>
      </c>
      <c r="K8" s="64"/>
      <c r="L8" s="65"/>
      <c r="M8" s="64"/>
      <c r="N8" s="13">
        <v>212.22511305250165</v>
      </c>
      <c r="O8" s="65"/>
      <c r="P8" s="64"/>
      <c r="Q8" s="13">
        <v>0</v>
      </c>
      <c r="R8" s="65"/>
      <c r="S8" s="64"/>
      <c r="T8" s="13">
        <v>0</v>
      </c>
      <c r="U8" s="65"/>
      <c r="V8" s="64"/>
      <c r="W8" s="13">
        <v>374.26192812771609</v>
      </c>
      <c r="X8" s="65"/>
      <c r="Y8" s="76" t="s">
        <v>480</v>
      </c>
      <c r="Z8" s="15" t="s">
        <v>376</v>
      </c>
      <c r="AA8" s="63">
        <v>0</v>
      </c>
    </row>
    <row r="9" spans="1:27" ht="45" x14ac:dyDescent="0.25">
      <c r="A9" s="15" t="s">
        <v>26</v>
      </c>
      <c r="B9" s="15"/>
      <c r="C9" s="16" t="s">
        <v>58</v>
      </c>
      <c r="D9" s="16" t="s">
        <v>59</v>
      </c>
      <c r="E9" s="15" t="s">
        <v>17</v>
      </c>
      <c r="F9" s="15" t="s">
        <v>50</v>
      </c>
      <c r="G9" s="15" t="s">
        <v>490</v>
      </c>
      <c r="H9" s="68" t="s">
        <v>18</v>
      </c>
      <c r="I9" s="13">
        <v>188.53721045816135</v>
      </c>
      <c r="J9" s="13">
        <v>102.14</v>
      </c>
      <c r="K9" s="13">
        <f t="shared" si="0"/>
        <v>86.397210458161354</v>
      </c>
      <c r="L9" s="61">
        <f t="shared" si="1"/>
        <v>0.84587047638693313</v>
      </c>
      <c r="M9" s="13">
        <v>36.386190370495271</v>
      </c>
      <c r="N9" s="13">
        <v>21.64866845110604</v>
      </c>
      <c r="O9" s="63">
        <f t="shared" si="2"/>
        <v>14.737521919389231</v>
      </c>
      <c r="P9" s="118"/>
      <c r="Q9" s="118"/>
      <c r="R9" s="119"/>
      <c r="S9" s="13">
        <v>0</v>
      </c>
      <c r="T9" s="13">
        <v>0</v>
      </c>
      <c r="U9" s="63">
        <f t="shared" si="4"/>
        <v>0</v>
      </c>
      <c r="V9" s="13">
        <v>77.367389367222515</v>
      </c>
      <c r="W9" s="13">
        <v>48.392617359442411</v>
      </c>
      <c r="X9" s="63">
        <f t="shared" si="5"/>
        <v>28.974772007780103</v>
      </c>
      <c r="Y9" s="76" t="s">
        <v>374</v>
      </c>
      <c r="Z9" s="15" t="s">
        <v>376</v>
      </c>
      <c r="AA9" s="63">
        <v>0</v>
      </c>
    </row>
    <row r="10" spans="1:27" ht="45" x14ac:dyDescent="0.25">
      <c r="A10" s="15" t="s">
        <v>26</v>
      </c>
      <c r="B10" s="15"/>
      <c r="C10" s="16" t="s">
        <v>60</v>
      </c>
      <c r="D10" s="16" t="s">
        <v>61</v>
      </c>
      <c r="E10" s="15" t="s">
        <v>17</v>
      </c>
      <c r="F10" s="15" t="s">
        <v>50</v>
      </c>
      <c r="G10" s="15" t="s">
        <v>491</v>
      </c>
      <c r="H10" s="68" t="s">
        <v>18</v>
      </c>
      <c r="I10" s="13">
        <v>486.70522631737737</v>
      </c>
      <c r="J10" s="13">
        <v>418.79</v>
      </c>
      <c r="K10" s="13">
        <f t="shared" si="0"/>
        <v>67.915226317377346</v>
      </c>
      <c r="L10" s="61">
        <f t="shared" si="1"/>
        <v>0.16217012420873789</v>
      </c>
      <c r="M10" s="13">
        <v>253.29027665674857</v>
      </c>
      <c r="N10" s="13">
        <v>151.54067915774229</v>
      </c>
      <c r="O10" s="63">
        <f t="shared" si="2"/>
        <v>101.74959749900628</v>
      </c>
      <c r="P10" s="13">
        <v>0</v>
      </c>
      <c r="Q10" s="13">
        <v>0</v>
      </c>
      <c r="R10" s="63">
        <f t="shared" si="3"/>
        <v>0</v>
      </c>
      <c r="S10" s="13">
        <v>0</v>
      </c>
      <c r="T10" s="13">
        <v>0</v>
      </c>
      <c r="U10" s="63">
        <f t="shared" si="4"/>
        <v>0</v>
      </c>
      <c r="V10" s="13">
        <v>233.52230831050974</v>
      </c>
      <c r="W10" s="13">
        <v>267.2440879196493</v>
      </c>
      <c r="X10" s="63">
        <f t="shared" si="5"/>
        <v>-33.72177960913956</v>
      </c>
      <c r="Y10" s="77" t="s">
        <v>374</v>
      </c>
      <c r="Z10" t="s">
        <v>376</v>
      </c>
      <c r="AA10" s="63">
        <v>0</v>
      </c>
    </row>
    <row r="11" spans="1:27" ht="30" x14ac:dyDescent="0.25">
      <c r="A11" s="15" t="s">
        <v>26</v>
      </c>
      <c r="B11" s="15"/>
      <c r="C11" s="16" t="s">
        <v>62</v>
      </c>
      <c r="D11" s="16" t="s">
        <v>63</v>
      </c>
      <c r="E11" s="15" t="s">
        <v>17</v>
      </c>
      <c r="F11" s="15" t="s">
        <v>50</v>
      </c>
      <c r="G11" s="15" t="s">
        <v>365</v>
      </c>
      <c r="H11" s="68" t="s">
        <v>64</v>
      </c>
      <c r="I11" s="13">
        <v>139.83499423646722</v>
      </c>
      <c r="J11" s="13">
        <v>47.69</v>
      </c>
      <c r="K11" s="13">
        <f t="shared" si="0"/>
        <v>92.144994236467227</v>
      </c>
      <c r="L11" s="61">
        <f t="shared" si="1"/>
        <v>1.9321659516977823</v>
      </c>
      <c r="M11" s="13">
        <v>41.066938160874514</v>
      </c>
      <c r="N11" s="13">
        <v>9.7419008029977192</v>
      </c>
      <c r="O11" s="63">
        <f t="shared" si="2"/>
        <v>31.325037357876795</v>
      </c>
      <c r="P11" s="118"/>
      <c r="Q11" s="118"/>
      <c r="R11" s="119"/>
      <c r="S11" s="13">
        <v>0</v>
      </c>
      <c r="T11" s="13">
        <v>0</v>
      </c>
      <c r="U11" s="63">
        <f t="shared" si="4"/>
        <v>0</v>
      </c>
      <c r="V11" s="13">
        <v>60.36844881397402</v>
      </c>
      <c r="W11" s="13">
        <v>22.192868722667065</v>
      </c>
      <c r="X11" s="63">
        <f t="shared" si="5"/>
        <v>38.175580091306955</v>
      </c>
      <c r="Y11" s="77" t="s">
        <v>470</v>
      </c>
      <c r="Z11" t="s">
        <v>376</v>
      </c>
      <c r="AA11" s="63">
        <v>0</v>
      </c>
    </row>
    <row r="12" spans="1:27" x14ac:dyDescent="0.25">
      <c r="A12" s="15" t="s">
        <v>26</v>
      </c>
      <c r="B12" s="15"/>
      <c r="C12" s="16" t="s">
        <v>65</v>
      </c>
      <c r="D12" s="16" t="s">
        <v>66</v>
      </c>
      <c r="E12" s="15" t="s">
        <v>17</v>
      </c>
      <c r="F12" s="15" t="s">
        <v>53</v>
      </c>
      <c r="G12" s="15" t="s">
        <v>365</v>
      </c>
      <c r="H12" s="68" t="s">
        <v>64</v>
      </c>
      <c r="I12" s="67" t="s">
        <v>378</v>
      </c>
      <c r="J12" s="13">
        <v>64.69</v>
      </c>
      <c r="K12" s="64"/>
      <c r="L12" s="65"/>
      <c r="M12" s="64"/>
      <c r="N12" s="13">
        <v>13.643042981946532</v>
      </c>
      <c r="O12" s="65"/>
      <c r="P12" s="64"/>
      <c r="Q12" s="118"/>
      <c r="R12" s="65"/>
      <c r="S12" s="64"/>
      <c r="T12" s="13">
        <v>0</v>
      </c>
      <c r="U12" s="65"/>
      <c r="V12" s="64"/>
      <c r="W12" s="13">
        <v>30.576454514392527</v>
      </c>
      <c r="X12" s="65"/>
      <c r="Y12" s="76" t="s">
        <v>479</v>
      </c>
      <c r="Z12" s="78"/>
      <c r="AA12" s="65"/>
    </row>
    <row r="13" spans="1:27" ht="30" x14ac:dyDescent="0.25">
      <c r="A13" s="15" t="s">
        <v>26</v>
      </c>
      <c r="B13" s="15"/>
      <c r="C13" s="16" t="s">
        <v>67</v>
      </c>
      <c r="D13" s="16" t="s">
        <v>68</v>
      </c>
      <c r="E13" s="15" t="s">
        <v>17</v>
      </c>
      <c r="F13" s="15" t="s">
        <v>50</v>
      </c>
      <c r="G13" s="15" t="s">
        <v>490</v>
      </c>
      <c r="H13" s="68" t="s">
        <v>64</v>
      </c>
      <c r="I13" s="13">
        <v>181.74913198790503</v>
      </c>
      <c r="J13" s="13">
        <v>74.61</v>
      </c>
      <c r="K13" s="13">
        <f t="shared" si="0"/>
        <v>107.13913198790503</v>
      </c>
      <c r="L13" s="61">
        <f t="shared" si="1"/>
        <v>1.4359889021298087</v>
      </c>
      <c r="M13" s="13">
        <v>32.853550528699614</v>
      </c>
      <c r="N13" s="13">
        <v>19.483801605995438</v>
      </c>
      <c r="O13" s="63">
        <f t="shared" si="2"/>
        <v>13.369748922704176</v>
      </c>
      <c r="P13" s="118"/>
      <c r="Q13" s="118"/>
      <c r="R13" s="119"/>
      <c r="S13" s="13">
        <v>0</v>
      </c>
      <c r="T13" s="13">
        <v>0</v>
      </c>
      <c r="U13" s="63">
        <f t="shared" si="4"/>
        <v>0</v>
      </c>
      <c r="V13" s="13">
        <v>74.110453407522243</v>
      </c>
      <c r="W13" s="13">
        <v>39.372845803215945</v>
      </c>
      <c r="X13" s="63">
        <f t="shared" si="5"/>
        <v>34.737607604306298</v>
      </c>
      <c r="Y13" s="77" t="s">
        <v>374</v>
      </c>
      <c r="Z13" t="s">
        <v>376</v>
      </c>
      <c r="AA13" s="63">
        <v>0</v>
      </c>
    </row>
    <row r="14" spans="1:27" ht="30" x14ac:dyDescent="0.25">
      <c r="A14" s="15" t="s">
        <v>26</v>
      </c>
      <c r="B14" s="15"/>
      <c r="C14" s="16" t="s">
        <v>69</v>
      </c>
      <c r="D14" s="16" t="s">
        <v>70</v>
      </c>
      <c r="E14" s="15" t="s">
        <v>35</v>
      </c>
      <c r="F14" s="15" t="s">
        <v>50</v>
      </c>
      <c r="G14" s="15" t="s">
        <v>490</v>
      </c>
      <c r="H14" s="68" t="s">
        <v>71</v>
      </c>
      <c r="I14" s="13">
        <v>212.18562902671343</v>
      </c>
      <c r="J14" s="13">
        <v>95.29</v>
      </c>
      <c r="K14" s="13">
        <f t="shared" si="0"/>
        <v>116.89562902671342</v>
      </c>
      <c r="L14" s="61">
        <f t="shared" si="1"/>
        <v>1.2267355339145074</v>
      </c>
      <c r="M14" s="13">
        <v>32.853550528699614</v>
      </c>
      <c r="N14" s="13">
        <v>19.483801605995438</v>
      </c>
      <c r="O14" s="63">
        <f t="shared" si="2"/>
        <v>13.369748922704176</v>
      </c>
      <c r="P14" s="118"/>
      <c r="Q14" s="118"/>
      <c r="R14" s="119"/>
      <c r="S14" s="13">
        <v>0</v>
      </c>
      <c r="T14" s="13">
        <v>0</v>
      </c>
      <c r="U14" s="63">
        <f t="shared" si="4"/>
        <v>0</v>
      </c>
      <c r="V14" s="13">
        <v>85.354393375806666</v>
      </c>
      <c r="W14" s="13">
        <v>44.370236852748732</v>
      </c>
      <c r="X14" s="63">
        <f t="shared" si="5"/>
        <v>40.984156523057933</v>
      </c>
      <c r="Y14" s="77" t="s">
        <v>374</v>
      </c>
      <c r="Z14" t="s">
        <v>376</v>
      </c>
      <c r="AA14" s="63">
        <v>52.909090909090907</v>
      </c>
    </row>
    <row r="15" spans="1:27" ht="30" x14ac:dyDescent="0.25">
      <c r="A15" s="15" t="s">
        <v>26</v>
      </c>
      <c r="B15" s="15"/>
      <c r="C15" s="16" t="s">
        <v>72</v>
      </c>
      <c r="D15" s="16" t="s">
        <v>73</v>
      </c>
      <c r="E15" s="15" t="s">
        <v>35</v>
      </c>
      <c r="F15" s="15" t="s">
        <v>50</v>
      </c>
      <c r="G15" s="15" t="s">
        <v>491</v>
      </c>
      <c r="H15" s="68" t="s">
        <v>71</v>
      </c>
      <c r="I15" s="13">
        <v>225.76178596722605</v>
      </c>
      <c r="J15" s="13">
        <v>107.27</v>
      </c>
      <c r="K15" s="13">
        <f t="shared" si="0"/>
        <v>118.49178596722605</v>
      </c>
      <c r="L15" s="61">
        <f t="shared" si="1"/>
        <v>1.1046125288265691</v>
      </c>
      <c r="M15" s="13">
        <v>39.918830212290928</v>
      </c>
      <c r="N15" s="13">
        <v>23.813535296216649</v>
      </c>
      <c r="O15" s="63">
        <f t="shared" si="2"/>
        <v>16.105294916074278</v>
      </c>
      <c r="P15" s="118"/>
      <c r="Q15" s="118"/>
      <c r="R15" s="119"/>
      <c r="S15" s="13">
        <v>0</v>
      </c>
      <c r="T15" s="13">
        <v>0</v>
      </c>
      <c r="U15" s="63">
        <f t="shared" si="4"/>
        <v>0</v>
      </c>
      <c r="V15" s="13">
        <v>91.868265295207209</v>
      </c>
      <c r="W15" s="13">
        <v>52.005782221881553</v>
      </c>
      <c r="X15" s="63">
        <f t="shared" si="5"/>
        <v>39.862483073325656</v>
      </c>
      <c r="Y15" s="77" t="s">
        <v>374</v>
      </c>
      <c r="Z15" t="s">
        <v>376</v>
      </c>
      <c r="AA15" s="63">
        <v>52.909090909090907</v>
      </c>
    </row>
    <row r="16" spans="1:27" ht="30" x14ac:dyDescent="0.25">
      <c r="A16" s="15" t="s">
        <v>26</v>
      </c>
      <c r="B16" s="15"/>
      <c r="C16" s="16" t="s">
        <v>74</v>
      </c>
      <c r="D16" s="16" t="s">
        <v>75</v>
      </c>
      <c r="E16" s="15" t="s">
        <v>35</v>
      </c>
      <c r="F16" s="15" t="s">
        <v>53</v>
      </c>
      <c r="G16" s="15" t="s">
        <v>490</v>
      </c>
      <c r="H16" s="68" t="s">
        <v>71</v>
      </c>
      <c r="I16" s="13">
        <v>358.96188608665852</v>
      </c>
      <c r="J16" s="13">
        <v>129.31</v>
      </c>
      <c r="K16" s="13">
        <f t="shared" si="0"/>
        <v>229.65188608665852</v>
      </c>
      <c r="L16" s="61">
        <f t="shared" si="1"/>
        <v>1.7759793216816835</v>
      </c>
      <c r="M16" s="13">
        <v>186.81031252544767</v>
      </c>
      <c r="N16" s="13">
        <v>27.286085963893065</v>
      </c>
      <c r="O16" s="63">
        <f t="shared" si="2"/>
        <v>159.5242265615546</v>
      </c>
      <c r="P16" s="118"/>
      <c r="Q16" s="118"/>
      <c r="R16" s="119"/>
      <c r="S16" s="13">
        <v>0</v>
      </c>
      <c r="T16" s="13">
        <v>0</v>
      </c>
      <c r="U16" s="63">
        <f t="shared" si="4"/>
        <v>0</v>
      </c>
      <c r="V16" s="13">
        <v>172.23075426724219</v>
      </c>
      <c r="W16" s="13">
        <v>61.13275825842404</v>
      </c>
      <c r="X16" s="63">
        <f t="shared" si="5"/>
        <v>111.09799600881814</v>
      </c>
      <c r="Y16" s="77" t="s">
        <v>456</v>
      </c>
      <c r="Z16" t="s">
        <v>376</v>
      </c>
      <c r="AA16" s="63">
        <v>125.22</v>
      </c>
    </row>
    <row r="17" spans="1:27" x14ac:dyDescent="0.25">
      <c r="A17" s="15" t="s">
        <v>26</v>
      </c>
      <c r="B17" s="15"/>
      <c r="C17" s="15" t="s">
        <v>76</v>
      </c>
      <c r="D17" s="15" t="s">
        <v>77</v>
      </c>
      <c r="E17" s="15" t="s">
        <v>35</v>
      </c>
      <c r="F17" s="15" t="s">
        <v>53</v>
      </c>
      <c r="G17" s="15" t="s">
        <v>491</v>
      </c>
      <c r="H17" s="69" t="s">
        <v>71</v>
      </c>
      <c r="I17" s="67" t="s">
        <v>378</v>
      </c>
      <c r="J17" s="13">
        <v>146.07</v>
      </c>
      <c r="K17" s="64"/>
      <c r="L17" s="65"/>
      <c r="M17" s="64"/>
      <c r="N17" s="13">
        <v>33.349660622535971</v>
      </c>
      <c r="O17" s="65"/>
      <c r="P17" s="64"/>
      <c r="Q17" s="118"/>
      <c r="R17" s="65"/>
      <c r="S17" s="64"/>
      <c r="T17" s="13">
        <v>0</v>
      </c>
      <c r="U17" s="65"/>
      <c r="V17" s="64"/>
      <c r="W17" s="13">
        <v>71.825956204930193</v>
      </c>
      <c r="X17" s="65"/>
      <c r="Y17" s="76" t="s">
        <v>477</v>
      </c>
      <c r="Z17" s="78"/>
      <c r="AA17" s="65"/>
    </row>
    <row r="18" spans="1:27" ht="30" x14ac:dyDescent="0.25">
      <c r="A18" s="15" t="s">
        <v>26</v>
      </c>
      <c r="B18" s="15"/>
      <c r="C18" s="16" t="s">
        <v>78</v>
      </c>
      <c r="D18" s="16" t="s">
        <v>32</v>
      </c>
      <c r="E18" s="15" t="s">
        <v>35</v>
      </c>
      <c r="F18" s="15" t="s">
        <v>34</v>
      </c>
      <c r="G18" s="15" t="s">
        <v>365</v>
      </c>
      <c r="H18" s="68" t="s">
        <v>71</v>
      </c>
      <c r="I18" s="67" t="s">
        <v>378</v>
      </c>
      <c r="J18" s="13">
        <v>129.31</v>
      </c>
      <c r="K18" s="64"/>
      <c r="L18" s="65"/>
      <c r="M18" s="64"/>
      <c r="N18" s="13">
        <v>27.286085963893065</v>
      </c>
      <c r="O18" s="65"/>
      <c r="P18" s="64"/>
      <c r="Q18" s="118"/>
      <c r="R18" s="65"/>
      <c r="S18" s="64"/>
      <c r="T18" s="13">
        <v>0</v>
      </c>
      <c r="U18" s="65"/>
      <c r="V18" s="64"/>
      <c r="W18" s="13">
        <v>61.13275825842404</v>
      </c>
      <c r="X18" s="65"/>
      <c r="Y18" s="76" t="s">
        <v>375</v>
      </c>
      <c r="Z18" s="78"/>
      <c r="AA18" s="65"/>
    </row>
    <row r="19" spans="1:27" ht="30" x14ac:dyDescent="0.25">
      <c r="A19" s="15" t="s">
        <v>26</v>
      </c>
      <c r="B19" s="15"/>
      <c r="C19" s="16" t="s">
        <v>79</v>
      </c>
      <c r="D19" s="16" t="s">
        <v>33</v>
      </c>
      <c r="E19" s="15" t="s">
        <v>35</v>
      </c>
      <c r="F19" s="15" t="s">
        <v>34</v>
      </c>
      <c r="G19" s="15" t="s">
        <v>366</v>
      </c>
      <c r="H19" s="68" t="s">
        <v>71</v>
      </c>
      <c r="I19" s="67" t="s">
        <v>378</v>
      </c>
      <c r="J19" s="13">
        <v>146.07</v>
      </c>
      <c r="K19" s="64"/>
      <c r="L19" s="65"/>
      <c r="M19" s="64"/>
      <c r="N19" s="13">
        <v>33.349660622535971</v>
      </c>
      <c r="O19" s="65"/>
      <c r="P19" s="64"/>
      <c r="Q19" s="118"/>
      <c r="R19" s="65"/>
      <c r="S19" s="64"/>
      <c r="T19" s="13">
        <v>0</v>
      </c>
      <c r="U19" s="65"/>
      <c r="V19" s="64"/>
      <c r="W19" s="13">
        <v>71.825956204930193</v>
      </c>
      <c r="X19" s="65"/>
      <c r="Y19" s="76" t="s">
        <v>375</v>
      </c>
      <c r="Z19" s="78"/>
      <c r="AA19" s="65"/>
    </row>
    <row r="20" spans="1:27" ht="30" x14ac:dyDescent="0.25">
      <c r="A20" s="15" t="s">
        <v>26</v>
      </c>
      <c r="B20" s="15"/>
      <c r="C20" s="16" t="s">
        <v>80</v>
      </c>
      <c r="D20" s="16" t="s">
        <v>81</v>
      </c>
      <c r="E20" s="15" t="s">
        <v>35</v>
      </c>
      <c r="F20" s="15" t="s">
        <v>50</v>
      </c>
      <c r="G20" s="15" t="s">
        <v>365</v>
      </c>
      <c r="H20" s="68" t="s">
        <v>82</v>
      </c>
      <c r="I20" s="13">
        <v>128.39165284636044</v>
      </c>
      <c r="J20" s="13">
        <v>18.5</v>
      </c>
      <c r="K20" s="13">
        <f t="shared" si="0"/>
        <v>109.89165284636044</v>
      </c>
      <c r="L20" s="61">
        <f t="shared" si="1"/>
        <v>5.9400893430465107</v>
      </c>
      <c r="M20" s="13">
        <v>41.066938160874514</v>
      </c>
      <c r="N20" s="13">
        <v>4.8709504014983248E-3</v>
      </c>
      <c r="O20" s="63">
        <f t="shared" si="2"/>
        <v>41.062067210473018</v>
      </c>
      <c r="P20" s="118"/>
      <c r="Q20" s="118"/>
      <c r="R20" s="119"/>
      <c r="S20" s="13">
        <v>0</v>
      </c>
      <c r="T20" s="13">
        <v>0</v>
      </c>
      <c r="U20" s="63">
        <f t="shared" si="4"/>
        <v>0</v>
      </c>
      <c r="V20" s="13">
        <v>56.141016088621789</v>
      </c>
      <c r="W20" s="13">
        <v>4.472314236068855</v>
      </c>
      <c r="X20" s="63">
        <f t="shared" si="5"/>
        <v>51.668701852552935</v>
      </c>
      <c r="Y20" s="77" t="s">
        <v>469</v>
      </c>
      <c r="Z20" t="s">
        <v>376</v>
      </c>
      <c r="AA20" s="63">
        <v>0</v>
      </c>
    </row>
    <row r="21" spans="1:27" ht="30" x14ac:dyDescent="0.25">
      <c r="A21" s="15" t="s">
        <v>26</v>
      </c>
      <c r="B21" s="15"/>
      <c r="C21" s="16" t="s">
        <v>83</v>
      </c>
      <c r="D21" s="16" t="s">
        <v>84</v>
      </c>
      <c r="E21" s="15" t="s">
        <v>35</v>
      </c>
      <c r="F21" s="15" t="s">
        <v>53</v>
      </c>
      <c r="G21" s="15" t="s">
        <v>365</v>
      </c>
      <c r="H21" s="68" t="s">
        <v>82</v>
      </c>
      <c r="I21" s="13">
        <v>179.48094304332926</v>
      </c>
      <c r="J21" s="13">
        <v>99.05</v>
      </c>
      <c r="K21" s="13">
        <f t="shared" si="0"/>
        <v>80.430943043329265</v>
      </c>
      <c r="L21" s="61">
        <f t="shared" si="1"/>
        <v>0.81202365515728681</v>
      </c>
      <c r="M21" s="13">
        <v>93.405156262723835</v>
      </c>
      <c r="N21" s="13">
        <v>20.464564472919808</v>
      </c>
      <c r="O21" s="63">
        <f t="shared" si="2"/>
        <v>72.940591789804031</v>
      </c>
      <c r="P21" s="13">
        <v>0</v>
      </c>
      <c r="Q21" s="118"/>
      <c r="R21" s="119"/>
      <c r="S21" s="13">
        <v>0</v>
      </c>
      <c r="T21" s="13">
        <v>0</v>
      </c>
      <c r="U21" s="63">
        <f t="shared" si="4"/>
        <v>0</v>
      </c>
      <c r="V21" s="13">
        <v>86.115377133621095</v>
      </c>
      <c r="W21" s="13">
        <v>46.348610272104992</v>
      </c>
      <c r="X21" s="63">
        <f t="shared" si="5"/>
        <v>39.766766861516103</v>
      </c>
      <c r="Y21" s="77" t="s">
        <v>455</v>
      </c>
      <c r="Z21" t="s">
        <v>376</v>
      </c>
      <c r="AA21" s="63">
        <v>95.92</v>
      </c>
    </row>
    <row r="22" spans="1:27" ht="30" x14ac:dyDescent="0.25">
      <c r="A22" s="15" t="s">
        <v>26</v>
      </c>
      <c r="B22" s="15"/>
      <c r="C22" s="16" t="s">
        <v>85</v>
      </c>
      <c r="D22" s="16" t="s">
        <v>36</v>
      </c>
      <c r="E22" s="15" t="s">
        <v>35</v>
      </c>
      <c r="F22" s="15" t="s">
        <v>34</v>
      </c>
      <c r="G22" s="15" t="s">
        <v>365</v>
      </c>
      <c r="H22" s="68" t="s">
        <v>82</v>
      </c>
      <c r="I22" s="67" t="s">
        <v>378</v>
      </c>
      <c r="J22" s="13">
        <v>99.05</v>
      </c>
      <c r="K22" s="64"/>
      <c r="L22" s="65"/>
      <c r="M22" s="64"/>
      <c r="N22" s="13">
        <v>20.464564472919808</v>
      </c>
      <c r="O22" s="65"/>
      <c r="P22" s="64"/>
      <c r="Q22" s="118"/>
      <c r="R22" s="65"/>
      <c r="S22" s="64"/>
      <c r="T22" s="13">
        <v>0</v>
      </c>
      <c r="U22" s="65"/>
      <c r="V22" s="64"/>
      <c r="W22" s="13">
        <v>46.348610272104992</v>
      </c>
      <c r="X22" s="65"/>
      <c r="Y22" s="77" t="s">
        <v>375</v>
      </c>
      <c r="Z22" s="78"/>
      <c r="AA22" s="65"/>
    </row>
    <row r="23" spans="1:27" ht="30" x14ac:dyDescent="0.25">
      <c r="A23" s="15" t="s">
        <v>26</v>
      </c>
      <c r="B23" s="15"/>
      <c r="C23" s="16" t="s">
        <v>86</v>
      </c>
      <c r="D23" s="16" t="s">
        <v>87</v>
      </c>
      <c r="E23" s="15" t="s">
        <v>35</v>
      </c>
      <c r="F23" s="15" t="s">
        <v>50</v>
      </c>
      <c r="G23" s="15" t="s">
        <v>490</v>
      </c>
      <c r="H23" s="68" t="s">
        <v>82</v>
      </c>
      <c r="I23" s="13">
        <v>212.18562902671343</v>
      </c>
      <c r="J23" s="13">
        <v>144.59</v>
      </c>
      <c r="K23" s="13">
        <f t="shared" si="0"/>
        <v>67.595629026713425</v>
      </c>
      <c r="L23" s="61">
        <f t="shared" si="1"/>
        <v>0.46749864462766055</v>
      </c>
      <c r="M23" s="13">
        <v>32.853550528699614</v>
      </c>
      <c r="N23" s="13">
        <v>29.225702408993165</v>
      </c>
      <c r="O23" s="63">
        <f t="shared" si="2"/>
        <v>3.6278481197064494</v>
      </c>
      <c r="P23" s="118"/>
      <c r="Q23" s="118"/>
      <c r="R23" s="119"/>
      <c r="S23" s="13">
        <v>0</v>
      </c>
      <c r="T23" s="13">
        <v>0</v>
      </c>
      <c r="U23" s="63">
        <f t="shared" si="4"/>
        <v>0</v>
      </c>
      <c r="V23" s="13">
        <v>85.354393375806666</v>
      </c>
      <c r="W23" s="13">
        <v>66.952945478938631</v>
      </c>
      <c r="X23" s="63">
        <f t="shared" si="5"/>
        <v>18.401447896868035</v>
      </c>
      <c r="Y23" s="77" t="s">
        <v>374</v>
      </c>
      <c r="Z23" t="s">
        <v>376</v>
      </c>
      <c r="AA23" s="63">
        <v>52.909090909090907</v>
      </c>
    </row>
    <row r="24" spans="1:27" ht="30" x14ac:dyDescent="0.25">
      <c r="A24" s="15" t="s">
        <v>26</v>
      </c>
      <c r="B24" s="15"/>
      <c r="C24" s="16" t="s">
        <v>88</v>
      </c>
      <c r="D24" s="16" t="s">
        <v>89</v>
      </c>
      <c r="E24" s="15" t="s">
        <v>35</v>
      </c>
      <c r="F24" s="15" t="s">
        <v>50</v>
      </c>
      <c r="G24" s="15" t="s">
        <v>365</v>
      </c>
      <c r="H24" s="68" t="s">
        <v>90</v>
      </c>
      <c r="I24" s="13">
        <v>187.23062648459219</v>
      </c>
      <c r="J24" s="13">
        <v>154.96</v>
      </c>
      <c r="K24" s="13">
        <f t="shared" si="0"/>
        <v>32.270626484592185</v>
      </c>
      <c r="L24" s="61">
        <f t="shared" si="1"/>
        <v>0.20825133250253081</v>
      </c>
      <c r="M24" s="13">
        <v>21.725735027043292</v>
      </c>
      <c r="N24" s="13">
        <v>12.989201070663626</v>
      </c>
      <c r="O24" s="63">
        <f t="shared" si="2"/>
        <v>8.7365339563796667</v>
      </c>
      <c r="P24" s="118"/>
      <c r="Q24" s="118"/>
      <c r="R24" s="119"/>
      <c r="S24" s="13">
        <v>0</v>
      </c>
      <c r="T24" s="13">
        <v>0</v>
      </c>
      <c r="U24" s="63">
        <f t="shared" si="4"/>
        <v>0</v>
      </c>
      <c r="V24" s="13">
        <v>73.775261227518882</v>
      </c>
      <c r="W24" s="13">
        <v>51.655585175538846</v>
      </c>
      <c r="X24" s="63">
        <f t="shared" si="5"/>
        <v>22.119676051980036</v>
      </c>
      <c r="Y24" s="77" t="s">
        <v>459</v>
      </c>
      <c r="Z24" t="s">
        <v>376</v>
      </c>
      <c r="AA24" s="63">
        <v>0</v>
      </c>
    </row>
    <row r="25" spans="1:27" ht="30" x14ac:dyDescent="0.25">
      <c r="A25" s="15" t="s">
        <v>26</v>
      </c>
      <c r="B25" s="15"/>
      <c r="C25" s="16" t="s">
        <v>91</v>
      </c>
      <c r="D25" s="16" t="s">
        <v>92</v>
      </c>
      <c r="E25" s="15" t="s">
        <v>35</v>
      </c>
      <c r="F25" s="15" t="s">
        <v>50</v>
      </c>
      <c r="G25" s="15" t="s">
        <v>491</v>
      </c>
      <c r="H25" s="68" t="s">
        <v>90</v>
      </c>
      <c r="I25" s="13">
        <v>350.57146642012628</v>
      </c>
      <c r="J25" s="13">
        <v>328.75</v>
      </c>
      <c r="K25" s="13">
        <f t="shared" si="0"/>
        <v>21.821466420126285</v>
      </c>
      <c r="L25" s="61">
        <f t="shared" si="1"/>
        <v>6.6377084167684508E-2</v>
      </c>
      <c r="M25" s="13">
        <v>135.12347394868388</v>
      </c>
      <c r="N25" s="13">
        <v>97.419008029977206</v>
      </c>
      <c r="O25" s="63">
        <f t="shared" si="2"/>
        <v>37.704465918706674</v>
      </c>
      <c r="P25" s="118"/>
      <c r="Q25" s="118"/>
      <c r="R25" s="119"/>
      <c r="S25" s="13">
        <v>0</v>
      </c>
      <c r="T25" s="13">
        <v>0</v>
      </c>
      <c r="U25" s="63">
        <f t="shared" si="4"/>
        <v>0</v>
      </c>
      <c r="V25" s="13">
        <v>158.16849113063691</v>
      </c>
      <c r="W25" s="13">
        <v>186.17424533955892</v>
      </c>
      <c r="X25" s="63">
        <f t="shared" si="5"/>
        <v>-28.005754208922014</v>
      </c>
      <c r="Y25" s="77" t="s">
        <v>471</v>
      </c>
      <c r="Z25" t="s">
        <v>376</v>
      </c>
      <c r="AA25" s="63">
        <v>0</v>
      </c>
    </row>
    <row r="26" spans="1:27" ht="30" x14ac:dyDescent="0.25">
      <c r="A26" s="15" t="s">
        <v>26</v>
      </c>
      <c r="B26" s="15"/>
      <c r="C26" s="16" t="s">
        <v>93</v>
      </c>
      <c r="D26" s="16" t="s">
        <v>94</v>
      </c>
      <c r="E26" s="15" t="s">
        <v>35</v>
      </c>
      <c r="F26" s="15" t="s">
        <v>53</v>
      </c>
      <c r="G26" s="15" t="s">
        <v>365</v>
      </c>
      <c r="H26" s="68" t="s">
        <v>90</v>
      </c>
      <c r="I26" s="13">
        <v>237.3780214444032</v>
      </c>
      <c r="J26" s="13">
        <v>179.58</v>
      </c>
      <c r="K26" s="13">
        <f t="shared" si="0"/>
        <v>57.79802144440319</v>
      </c>
      <c r="L26" s="61">
        <f t="shared" si="1"/>
        <v>0.32185110504735048</v>
      </c>
      <c r="M26" s="13">
        <v>123.53585183134444</v>
      </c>
      <c r="N26" s="13">
        <v>27.286085963893079</v>
      </c>
      <c r="O26" s="63">
        <f t="shared" si="2"/>
        <v>96.249765867451373</v>
      </c>
      <c r="P26" s="13">
        <v>0</v>
      </c>
      <c r="Q26" s="118"/>
      <c r="R26" s="119"/>
      <c r="S26" s="13">
        <v>0</v>
      </c>
      <c r="T26" s="13">
        <v>0</v>
      </c>
      <c r="U26" s="63">
        <f t="shared" si="4"/>
        <v>0</v>
      </c>
      <c r="V26" s="13">
        <v>113.89453104769241</v>
      </c>
      <c r="W26" s="13">
        <v>73.27472119390066</v>
      </c>
      <c r="X26" s="63">
        <f t="shared" si="5"/>
        <v>40.61980985379175</v>
      </c>
      <c r="Y26" s="77" t="s">
        <v>455</v>
      </c>
      <c r="Z26" t="s">
        <v>376</v>
      </c>
      <c r="AA26" s="63">
        <v>127.59090909090908</v>
      </c>
    </row>
    <row r="27" spans="1:27" ht="30" x14ac:dyDescent="0.25">
      <c r="A27" s="15" t="s">
        <v>26</v>
      </c>
      <c r="B27" s="15"/>
      <c r="C27" s="16" t="s">
        <v>95</v>
      </c>
      <c r="D27" s="16" t="s">
        <v>96</v>
      </c>
      <c r="E27" s="15" t="s">
        <v>35</v>
      </c>
      <c r="F27" s="15" t="s">
        <v>53</v>
      </c>
      <c r="G27" s="15" t="s">
        <v>366</v>
      </c>
      <c r="H27" s="68" t="s">
        <v>90</v>
      </c>
      <c r="I27" s="13">
        <v>590.55019969095429</v>
      </c>
      <c r="J27" s="13">
        <v>436.56</v>
      </c>
      <c r="K27" s="13">
        <f t="shared" si="0"/>
        <v>153.99019969095428</v>
      </c>
      <c r="L27" s="61">
        <f t="shared" si="1"/>
        <v>0.35273547666060634</v>
      </c>
      <c r="M27" s="13">
        <v>307.33309479993005</v>
      </c>
      <c r="N27" s="13">
        <v>136.43042981946536</v>
      </c>
      <c r="O27" s="63">
        <f t="shared" si="2"/>
        <v>170.90266498046469</v>
      </c>
      <c r="P27" s="13">
        <v>0</v>
      </c>
      <c r="Q27" s="118"/>
      <c r="R27" s="119"/>
      <c r="S27" s="13">
        <v>0</v>
      </c>
      <c r="T27" s="13">
        <v>0</v>
      </c>
      <c r="U27" s="63">
        <f t="shared" si="4"/>
        <v>0</v>
      </c>
      <c r="V27" s="13">
        <v>283.34736992352748</v>
      </c>
      <c r="W27" s="13">
        <v>254.97142833045916</v>
      </c>
      <c r="X27" s="63">
        <f t="shared" si="5"/>
        <v>28.375941593068319</v>
      </c>
      <c r="Y27" s="77" t="s">
        <v>457</v>
      </c>
      <c r="Z27" t="s">
        <v>376</v>
      </c>
      <c r="AA27" s="63">
        <v>127.59090909090908</v>
      </c>
    </row>
    <row r="28" spans="1:27" ht="30" x14ac:dyDescent="0.25">
      <c r="A28" s="15" t="s">
        <v>26</v>
      </c>
      <c r="B28" s="15"/>
      <c r="C28" s="16" t="s">
        <v>97</v>
      </c>
      <c r="D28" s="16" t="s">
        <v>37</v>
      </c>
      <c r="E28" s="15" t="s">
        <v>35</v>
      </c>
      <c r="F28" s="15" t="s">
        <v>34</v>
      </c>
      <c r="G28" s="15" t="s">
        <v>365</v>
      </c>
      <c r="H28" s="68" t="s">
        <v>90</v>
      </c>
      <c r="I28" s="67" t="s">
        <v>378</v>
      </c>
      <c r="J28" s="13">
        <v>179.58</v>
      </c>
      <c r="K28" s="64"/>
      <c r="L28" s="65"/>
      <c r="M28" s="64"/>
      <c r="N28" s="13">
        <v>27.286085963893079</v>
      </c>
      <c r="O28" s="65"/>
      <c r="P28" s="64"/>
      <c r="Q28" s="118"/>
      <c r="R28" s="65"/>
      <c r="S28" s="64"/>
      <c r="T28" s="13">
        <v>0</v>
      </c>
      <c r="U28" s="65"/>
      <c r="V28" s="64"/>
      <c r="W28" s="13">
        <v>73.27472119390066</v>
      </c>
      <c r="X28" s="65"/>
      <c r="Y28" s="77" t="s">
        <v>375</v>
      </c>
      <c r="Z28" s="78"/>
      <c r="AA28" s="65"/>
    </row>
    <row r="29" spans="1:27" ht="30" x14ac:dyDescent="0.25">
      <c r="A29" s="15" t="s">
        <v>26</v>
      </c>
      <c r="B29" s="15"/>
      <c r="C29" s="16" t="s">
        <v>98</v>
      </c>
      <c r="D29" s="16" t="s">
        <v>38</v>
      </c>
      <c r="E29" s="15" t="s">
        <v>35</v>
      </c>
      <c r="F29" s="15" t="s">
        <v>34</v>
      </c>
      <c r="G29" s="15" t="s">
        <v>366</v>
      </c>
      <c r="H29" s="68" t="s">
        <v>90</v>
      </c>
      <c r="I29" s="67" t="s">
        <v>378</v>
      </c>
      <c r="J29" s="13">
        <v>436.56</v>
      </c>
      <c r="K29" s="64"/>
      <c r="L29" s="65"/>
      <c r="M29" s="64"/>
      <c r="N29" s="13">
        <v>136.43042981946536</v>
      </c>
      <c r="O29" s="65"/>
      <c r="P29" s="64"/>
      <c r="Q29" s="118"/>
      <c r="R29" s="65"/>
      <c r="S29" s="64"/>
      <c r="T29" s="13">
        <v>0</v>
      </c>
      <c r="U29" s="65"/>
      <c r="V29" s="64"/>
      <c r="W29" s="13">
        <v>254.97142833045916</v>
      </c>
      <c r="X29" s="65"/>
      <c r="Y29" s="77" t="s">
        <v>375</v>
      </c>
      <c r="Z29" s="78"/>
      <c r="AA29" s="65"/>
    </row>
    <row r="30" spans="1:27" ht="45" x14ac:dyDescent="0.25">
      <c r="A30" s="15" t="s">
        <v>26</v>
      </c>
      <c r="B30" s="15"/>
      <c r="C30" s="16" t="s">
        <v>99</v>
      </c>
      <c r="D30" s="16" t="s">
        <v>100</v>
      </c>
      <c r="E30" s="15" t="s">
        <v>35</v>
      </c>
      <c r="F30" s="15" t="s">
        <v>50</v>
      </c>
      <c r="G30" s="15" t="s">
        <v>490</v>
      </c>
      <c r="H30" s="68" t="s">
        <v>101</v>
      </c>
      <c r="I30" s="13">
        <v>186.32062406666216</v>
      </c>
      <c r="J30" s="13">
        <v>154.96</v>
      </c>
      <c r="K30" s="13">
        <f t="shared" si="0"/>
        <v>31.360624066662155</v>
      </c>
      <c r="L30" s="61">
        <f t="shared" si="1"/>
        <v>0.202378833677479</v>
      </c>
      <c r="M30" s="13">
        <v>0</v>
      </c>
      <c r="N30" s="13">
        <v>12.989201070663626</v>
      </c>
      <c r="O30" s="63">
        <f t="shared" si="2"/>
        <v>-12.989201070663626</v>
      </c>
      <c r="P30" s="118"/>
      <c r="Q30" s="118"/>
      <c r="R30" s="119"/>
      <c r="S30" s="13">
        <v>0</v>
      </c>
      <c r="T30" s="13">
        <v>0</v>
      </c>
      <c r="U30" s="63">
        <f t="shared" si="4"/>
        <v>0</v>
      </c>
      <c r="V30" s="13">
        <v>68.83111118824263</v>
      </c>
      <c r="W30" s="13">
        <v>51.655585175538846</v>
      </c>
      <c r="X30" s="63">
        <f t="shared" si="5"/>
        <v>17.175526012703784</v>
      </c>
      <c r="Y30" s="77" t="s">
        <v>459</v>
      </c>
      <c r="Z30" t="s">
        <v>376</v>
      </c>
      <c r="AA30" s="63">
        <v>52.909090909090907</v>
      </c>
    </row>
    <row r="31" spans="1:27" ht="45" x14ac:dyDescent="0.25">
      <c r="A31" s="15" t="s">
        <v>26</v>
      </c>
      <c r="B31" s="15"/>
      <c r="C31" s="16" t="s">
        <v>102</v>
      </c>
      <c r="D31" s="16" t="s">
        <v>103</v>
      </c>
      <c r="E31" s="15" t="s">
        <v>35</v>
      </c>
      <c r="F31" s="15" t="s">
        <v>53</v>
      </c>
      <c r="G31" s="15" t="s">
        <v>490</v>
      </c>
      <c r="H31" s="68" t="s">
        <v>101</v>
      </c>
      <c r="I31" s="13">
        <v>474.75604288880641</v>
      </c>
      <c r="J31" s="13">
        <v>205.06</v>
      </c>
      <c r="K31" s="13">
        <f t="shared" si="0"/>
        <v>269.6960428888064</v>
      </c>
      <c r="L31" s="61">
        <f t="shared" si="1"/>
        <v>1.3152055149166411</v>
      </c>
      <c r="M31" s="13">
        <v>247.07170366268889</v>
      </c>
      <c r="N31" s="13">
        <v>18.190723975928712</v>
      </c>
      <c r="O31" s="63">
        <f t="shared" si="2"/>
        <v>228.88097968676018</v>
      </c>
      <c r="P31" s="13">
        <v>0</v>
      </c>
      <c r="Q31" s="118"/>
      <c r="R31" s="119"/>
      <c r="S31" s="13">
        <v>0</v>
      </c>
      <c r="T31" s="13">
        <v>0</v>
      </c>
      <c r="U31" s="63">
        <f t="shared" si="4"/>
        <v>0</v>
      </c>
      <c r="V31" s="13">
        <v>227.78906209538482</v>
      </c>
      <c r="W31" s="13">
        <v>69.453227628101004</v>
      </c>
      <c r="X31" s="63">
        <f t="shared" si="5"/>
        <v>158.3358344672838</v>
      </c>
      <c r="Y31" s="77" t="s">
        <v>458</v>
      </c>
      <c r="Z31" t="s">
        <v>376</v>
      </c>
      <c r="AA31" s="63">
        <v>127.59090909090908</v>
      </c>
    </row>
    <row r="32" spans="1:27" ht="45" x14ac:dyDescent="0.25">
      <c r="A32" s="15" t="s">
        <v>26</v>
      </c>
      <c r="B32" s="15"/>
      <c r="C32" s="16" t="s">
        <v>104</v>
      </c>
      <c r="D32" s="16" t="s">
        <v>40</v>
      </c>
      <c r="E32" s="15" t="s">
        <v>35</v>
      </c>
      <c r="F32" s="15" t="s">
        <v>34</v>
      </c>
      <c r="G32" s="15" t="s">
        <v>365</v>
      </c>
      <c r="H32" s="68" t="s">
        <v>101</v>
      </c>
      <c r="I32" s="67" t="s">
        <v>378</v>
      </c>
      <c r="J32" s="13">
        <v>205.06</v>
      </c>
      <c r="K32" s="64"/>
      <c r="L32" s="65"/>
      <c r="M32" s="64"/>
      <c r="N32" s="13">
        <v>18.190723975928712</v>
      </c>
      <c r="O32" s="65"/>
      <c r="P32" s="64"/>
      <c r="Q32" s="118"/>
      <c r="R32" s="65"/>
      <c r="S32" s="64"/>
      <c r="T32" s="13">
        <v>0</v>
      </c>
      <c r="U32" s="65"/>
      <c r="V32" s="64"/>
      <c r="W32" s="13">
        <v>69.453227628101004</v>
      </c>
      <c r="X32" s="65"/>
      <c r="Y32" s="77" t="s">
        <v>375</v>
      </c>
      <c r="Z32" s="78"/>
      <c r="AA32" s="65"/>
    </row>
    <row r="33" spans="1:27" ht="45" x14ac:dyDescent="0.25">
      <c r="A33" s="15" t="s">
        <v>26</v>
      </c>
      <c r="B33" s="15"/>
      <c r="C33" s="16" t="s">
        <v>105</v>
      </c>
      <c r="D33" s="16" t="s">
        <v>106</v>
      </c>
      <c r="E33" s="15" t="s">
        <v>35</v>
      </c>
      <c r="F33" s="15" t="s">
        <v>50</v>
      </c>
      <c r="G33" s="15" t="s">
        <v>491</v>
      </c>
      <c r="H33" s="68" t="s">
        <v>101</v>
      </c>
      <c r="I33" s="13">
        <v>352.80431352063488</v>
      </c>
      <c r="J33" s="13">
        <v>328.75</v>
      </c>
      <c r="K33" s="13">
        <f t="shared" si="0"/>
        <v>24.054313520634878</v>
      </c>
      <c r="L33" s="61">
        <f t="shared" si="1"/>
        <v>7.3169014511436981E-2</v>
      </c>
      <c r="M33" s="13">
        <v>135.12347394868388</v>
      </c>
      <c r="N33" s="13">
        <v>97.419008029977206</v>
      </c>
      <c r="O33" s="63">
        <f t="shared" si="2"/>
        <v>37.704465918706674</v>
      </c>
      <c r="P33" s="118"/>
      <c r="Q33" s="118"/>
      <c r="R33" s="119"/>
      <c r="S33" s="13">
        <v>0</v>
      </c>
      <c r="T33" s="13">
        <v>0</v>
      </c>
      <c r="U33" s="63">
        <f t="shared" si="4"/>
        <v>0</v>
      </c>
      <c r="V33" s="13">
        <v>158.99335605265685</v>
      </c>
      <c r="W33" s="13">
        <v>186.17424533955892</v>
      </c>
      <c r="X33" s="63">
        <f t="shared" si="5"/>
        <v>-27.180889286902072</v>
      </c>
      <c r="Y33" s="77" t="s">
        <v>471</v>
      </c>
      <c r="Z33" t="s">
        <v>376</v>
      </c>
      <c r="AA33" s="63">
        <v>52.909090909090907</v>
      </c>
    </row>
    <row r="34" spans="1:27" ht="45" x14ac:dyDescent="0.25">
      <c r="A34" s="15" t="s">
        <v>26</v>
      </c>
      <c r="B34" s="15"/>
      <c r="C34" s="16" t="s">
        <v>107</v>
      </c>
      <c r="D34" s="16" t="s">
        <v>108</v>
      </c>
      <c r="E34" s="15" t="s">
        <v>35</v>
      </c>
      <c r="F34" s="15" t="s">
        <v>53</v>
      </c>
      <c r="G34" s="15" t="s">
        <v>491</v>
      </c>
      <c r="H34" s="68" t="s">
        <v>101</v>
      </c>
      <c r="I34" s="67" t="s">
        <v>378</v>
      </c>
      <c r="J34" s="13">
        <v>454.43</v>
      </c>
      <c r="K34" s="64"/>
      <c r="L34" s="65"/>
      <c r="M34" s="64"/>
      <c r="N34" s="13">
        <v>136.43042981946536</v>
      </c>
      <c r="O34" s="65"/>
      <c r="P34" s="64"/>
      <c r="Q34" s="118"/>
      <c r="R34" s="65"/>
      <c r="S34" s="64"/>
      <c r="T34" s="13">
        <v>0</v>
      </c>
      <c r="U34" s="65"/>
      <c r="V34" s="64"/>
      <c r="W34" s="13">
        <v>259.28377069068023</v>
      </c>
      <c r="X34" s="65"/>
      <c r="Y34" s="77" t="s">
        <v>440</v>
      </c>
      <c r="Z34" s="78"/>
      <c r="AA34" s="65"/>
    </row>
    <row r="35" spans="1:27" ht="45" x14ac:dyDescent="0.25">
      <c r="A35" s="15" t="s">
        <v>26</v>
      </c>
      <c r="B35" s="15"/>
      <c r="C35" s="16" t="s">
        <v>109</v>
      </c>
      <c r="D35" s="16" t="s">
        <v>39</v>
      </c>
      <c r="E35" s="15" t="s">
        <v>35</v>
      </c>
      <c r="F35" s="15" t="s">
        <v>34</v>
      </c>
      <c r="G35" s="15" t="s">
        <v>366</v>
      </c>
      <c r="H35" s="68" t="s">
        <v>101</v>
      </c>
      <c r="I35" s="67" t="s">
        <v>378</v>
      </c>
      <c r="J35" s="13">
        <v>454.43</v>
      </c>
      <c r="K35" s="64"/>
      <c r="L35" s="65"/>
      <c r="M35" s="64"/>
      <c r="N35" s="13">
        <v>136.43042981946536</v>
      </c>
      <c r="O35" s="65"/>
      <c r="P35" s="64"/>
      <c r="Q35" s="118"/>
      <c r="R35" s="65"/>
      <c r="S35" s="64"/>
      <c r="T35" s="13">
        <v>0</v>
      </c>
      <c r="U35" s="65"/>
      <c r="V35" s="64"/>
      <c r="W35" s="13">
        <v>259.28377069068023</v>
      </c>
      <c r="X35" s="65"/>
      <c r="Y35" s="77" t="s">
        <v>375</v>
      </c>
      <c r="Z35" s="78"/>
      <c r="AA35" s="65"/>
    </row>
    <row r="36" spans="1:27" ht="30" x14ac:dyDescent="0.25">
      <c r="A36" s="15" t="s">
        <v>26</v>
      </c>
      <c r="B36" s="15"/>
      <c r="C36" s="16" t="s">
        <v>110</v>
      </c>
      <c r="D36" s="16" t="s">
        <v>111</v>
      </c>
      <c r="E36" s="15" t="s">
        <v>112</v>
      </c>
      <c r="F36" s="15" t="s">
        <v>50</v>
      </c>
      <c r="G36" s="15" t="s">
        <v>365</v>
      </c>
      <c r="H36" s="68" t="s">
        <v>113</v>
      </c>
      <c r="I36" s="13">
        <v>486.70522631737737</v>
      </c>
      <c r="J36" s="13">
        <v>419.99</v>
      </c>
      <c r="K36" s="13">
        <f t="shared" si="0"/>
        <v>66.715226317377358</v>
      </c>
      <c r="L36" s="61">
        <f t="shared" si="1"/>
        <v>0.15884955907849552</v>
      </c>
      <c r="M36" s="13">
        <v>253.29027665674857</v>
      </c>
      <c r="N36" s="13">
        <v>151.97365252676448</v>
      </c>
      <c r="O36" s="63">
        <f t="shared" si="2"/>
        <v>101.31662412998409</v>
      </c>
      <c r="P36" s="13">
        <v>0</v>
      </c>
      <c r="Q36" s="13">
        <v>0</v>
      </c>
      <c r="R36" s="63">
        <f t="shared" si="3"/>
        <v>0</v>
      </c>
      <c r="S36" s="13">
        <v>0</v>
      </c>
      <c r="T36" s="13">
        <v>0</v>
      </c>
      <c r="U36" s="63">
        <f t="shared" si="4"/>
        <v>0</v>
      </c>
      <c r="V36" s="13">
        <v>233.52230831050974</v>
      </c>
      <c r="W36" s="13">
        <v>268.00764245656251</v>
      </c>
      <c r="X36" s="63">
        <f t="shared" si="5"/>
        <v>-34.485334146052764</v>
      </c>
      <c r="Y36" s="77" t="s">
        <v>459</v>
      </c>
      <c r="Z36" t="s">
        <v>377</v>
      </c>
      <c r="AA36" s="63" t="s">
        <v>497</v>
      </c>
    </row>
    <row r="37" spans="1:27" ht="30" x14ac:dyDescent="0.25">
      <c r="A37" s="15" t="s">
        <v>26</v>
      </c>
      <c r="B37" s="15"/>
      <c r="C37" s="16" t="s">
        <v>114</v>
      </c>
      <c r="D37" s="16" t="s">
        <v>115</v>
      </c>
      <c r="E37" s="15" t="s">
        <v>112</v>
      </c>
      <c r="F37" s="15" t="s">
        <v>53</v>
      </c>
      <c r="G37" s="15" t="s">
        <v>365</v>
      </c>
      <c r="H37" s="68" t="s">
        <v>113</v>
      </c>
      <c r="I37" s="13">
        <v>553.49606951426711</v>
      </c>
      <c r="J37" s="13">
        <v>588.16</v>
      </c>
      <c r="K37" s="13">
        <f t="shared" si="0"/>
        <v>-34.663930485732863</v>
      </c>
      <c r="L37" s="61">
        <f t="shared" si="1"/>
        <v>-5.8936225662630681E-2</v>
      </c>
      <c r="M37" s="13">
        <v>288.04944963601292</v>
      </c>
      <c r="N37" s="13">
        <v>212.83147051836596</v>
      </c>
      <c r="O37" s="63">
        <f t="shared" si="2"/>
        <v>75.217979117646962</v>
      </c>
      <c r="P37" s="13">
        <v>0</v>
      </c>
      <c r="Q37" s="13">
        <v>0</v>
      </c>
      <c r="R37" s="63">
        <f t="shared" si="3"/>
        <v>0</v>
      </c>
      <c r="S37" s="13">
        <v>0</v>
      </c>
      <c r="T37" s="13">
        <v>0</v>
      </c>
      <c r="U37" s="63">
        <f t="shared" si="4"/>
        <v>0</v>
      </c>
      <c r="V37" s="13">
        <v>265.56871141852184</v>
      </c>
      <c r="W37" s="13">
        <v>375.33124792236674</v>
      </c>
      <c r="X37" s="63">
        <f t="shared" si="5"/>
        <v>-109.7625365038449</v>
      </c>
      <c r="Y37" s="77" t="s">
        <v>471</v>
      </c>
      <c r="Z37" t="s">
        <v>377</v>
      </c>
      <c r="AA37" s="63" t="s">
        <v>497</v>
      </c>
    </row>
    <row r="38" spans="1:27" ht="60" x14ac:dyDescent="0.25">
      <c r="A38" s="15" t="s">
        <v>26</v>
      </c>
      <c r="B38" s="15"/>
      <c r="C38" s="16" t="s">
        <v>116</v>
      </c>
      <c r="D38" s="16" t="s">
        <v>117</v>
      </c>
      <c r="E38" s="15" t="s">
        <v>112</v>
      </c>
      <c r="F38" s="15" t="s">
        <v>50</v>
      </c>
      <c r="G38" s="15" t="s">
        <v>365</v>
      </c>
      <c r="H38" s="68" t="s">
        <v>118</v>
      </c>
      <c r="I38" s="13">
        <v>1028.3938882438308</v>
      </c>
      <c r="J38" s="13">
        <v>897.41</v>
      </c>
      <c r="K38" s="13">
        <f t="shared" si="0"/>
        <v>130.98388824383085</v>
      </c>
      <c r="L38" s="61">
        <f t="shared" si="1"/>
        <v>0.14595768739353354</v>
      </c>
      <c r="M38" s="13">
        <v>535.19493603204205</v>
      </c>
      <c r="N38" s="13">
        <v>324.7300267665907</v>
      </c>
      <c r="O38" s="63">
        <f t="shared" si="2"/>
        <v>210.46490926545135</v>
      </c>
      <c r="P38" s="13">
        <v>0</v>
      </c>
      <c r="Q38" s="13">
        <v>0</v>
      </c>
      <c r="R38" s="63">
        <f t="shared" si="3"/>
        <v>0</v>
      </c>
      <c r="S38" s="13">
        <v>0</v>
      </c>
      <c r="T38" s="13">
        <v>0</v>
      </c>
      <c r="U38" s="63">
        <f t="shared" si="4"/>
        <v>0</v>
      </c>
      <c r="V38" s="13">
        <v>493.42579789459165</v>
      </c>
      <c r="W38" s="13">
        <v>572.66590268496293</v>
      </c>
      <c r="X38" s="63">
        <f t="shared" si="5"/>
        <v>-79.240104790371277</v>
      </c>
      <c r="Y38" s="77" t="s">
        <v>459</v>
      </c>
      <c r="Z38" t="s">
        <v>377</v>
      </c>
      <c r="AA38" s="63" t="s">
        <v>497</v>
      </c>
    </row>
    <row r="39" spans="1:27" ht="60" x14ac:dyDescent="0.25">
      <c r="A39" s="15" t="s">
        <v>26</v>
      </c>
      <c r="B39" s="15"/>
      <c r="C39" s="16" t="s">
        <v>119</v>
      </c>
      <c r="D39" s="16" t="s">
        <v>120</v>
      </c>
      <c r="E39" s="15" t="s">
        <v>112</v>
      </c>
      <c r="F39" s="15" t="s">
        <v>50</v>
      </c>
      <c r="G39" s="15" t="s">
        <v>365</v>
      </c>
      <c r="H39" s="68" t="s">
        <v>118</v>
      </c>
      <c r="I39" s="13">
        <v>1232.0362423515203</v>
      </c>
      <c r="J39" s="13">
        <v>1076.8800000000001</v>
      </c>
      <c r="K39" s="13">
        <f t="shared" si="0"/>
        <v>155.15624235152018</v>
      </c>
      <c r="L39" s="61">
        <f t="shared" si="1"/>
        <v>0.14407941678879732</v>
      </c>
      <c r="M39" s="13">
        <v>641.17413128591181</v>
      </c>
      <c r="N39" s="13">
        <v>389.67603211990883</v>
      </c>
      <c r="O39" s="63">
        <f t="shared" si="2"/>
        <v>251.49809916600299</v>
      </c>
      <c r="P39" s="13">
        <v>0</v>
      </c>
      <c r="Q39" s="13">
        <v>0</v>
      </c>
      <c r="R39" s="63">
        <f t="shared" si="3"/>
        <v>0</v>
      </c>
      <c r="S39" s="13">
        <v>0</v>
      </c>
      <c r="T39" s="13">
        <v>0</v>
      </c>
      <c r="U39" s="63">
        <f t="shared" si="4"/>
        <v>0</v>
      </c>
      <c r="V39" s="13">
        <v>591.13387668559983</v>
      </c>
      <c r="W39" s="13">
        <v>687.19908322195522</v>
      </c>
      <c r="X39" s="63">
        <f t="shared" si="5"/>
        <v>-96.06520653635539</v>
      </c>
      <c r="Y39" s="77" t="s">
        <v>459</v>
      </c>
      <c r="Z39" t="s">
        <v>377</v>
      </c>
      <c r="AA39" s="63" t="s">
        <v>497</v>
      </c>
    </row>
    <row r="40" spans="1:27" ht="60" x14ac:dyDescent="0.25">
      <c r="A40" s="15" t="s">
        <v>26</v>
      </c>
      <c r="B40" s="15"/>
      <c r="C40" s="16" t="s">
        <v>121</v>
      </c>
      <c r="D40" s="16" t="s">
        <v>122</v>
      </c>
      <c r="E40" s="15" t="s">
        <v>112</v>
      </c>
      <c r="F40" s="15" t="s">
        <v>50</v>
      </c>
      <c r="G40" s="15" t="s">
        <v>492</v>
      </c>
      <c r="H40" s="68" t="s">
        <v>118</v>
      </c>
      <c r="I40" s="13">
        <v>2106.4235934002431</v>
      </c>
      <c r="J40" s="13">
        <v>1621.25</v>
      </c>
      <c r="K40" s="13">
        <f t="shared" si="0"/>
        <v>485.17359340024313</v>
      </c>
      <c r="L40" s="61">
        <f t="shared" si="1"/>
        <v>0.29925896277578601</v>
      </c>
      <c r="M40" s="13">
        <v>535.19493603204205</v>
      </c>
      <c r="N40" s="13">
        <v>324.7300267665907</v>
      </c>
      <c r="O40" s="63">
        <f t="shared" si="2"/>
        <v>210.46490926545135</v>
      </c>
      <c r="P40" s="118"/>
      <c r="Q40" s="118"/>
      <c r="R40" s="119"/>
      <c r="S40" s="13">
        <v>0</v>
      </c>
      <c r="T40" s="13">
        <v>0</v>
      </c>
      <c r="U40" s="63">
        <f t="shared" si="4"/>
        <v>0</v>
      </c>
      <c r="V40" s="13">
        <v>891.67469208733166</v>
      </c>
      <c r="W40" s="13">
        <v>631.17535460315241</v>
      </c>
      <c r="X40" s="63">
        <f t="shared" si="5"/>
        <v>260.49933748417925</v>
      </c>
      <c r="Y40" s="77" t="s">
        <v>466</v>
      </c>
      <c r="Z40" t="s">
        <v>377</v>
      </c>
      <c r="AA40" s="63" t="s">
        <v>497</v>
      </c>
    </row>
    <row r="41" spans="1:27" ht="60" x14ac:dyDescent="0.25">
      <c r="A41" s="15" t="s">
        <v>26</v>
      </c>
      <c r="B41" s="15"/>
      <c r="C41" s="16" t="s">
        <v>123</v>
      </c>
      <c r="D41" s="16" t="s">
        <v>124</v>
      </c>
      <c r="E41" s="15" t="s">
        <v>112</v>
      </c>
      <c r="F41" s="15" t="s">
        <v>50</v>
      </c>
      <c r="G41" s="15" t="s">
        <v>492</v>
      </c>
      <c r="H41" s="68" t="s">
        <v>118</v>
      </c>
      <c r="I41" s="13">
        <v>2310.0659475079319</v>
      </c>
      <c r="J41" s="13">
        <v>1800.73</v>
      </c>
      <c r="K41" s="13">
        <f t="shared" si="0"/>
        <v>509.33594750793191</v>
      </c>
      <c r="L41" s="61">
        <f t="shared" si="1"/>
        <v>0.28284970401333465</v>
      </c>
      <c r="M41" s="13">
        <v>641.17413128591181</v>
      </c>
      <c r="N41" s="13">
        <v>389.67603211990883</v>
      </c>
      <c r="O41" s="63">
        <f t="shared" si="2"/>
        <v>251.49809916600299</v>
      </c>
      <c r="P41" s="118"/>
      <c r="Q41" s="118"/>
      <c r="R41" s="119"/>
      <c r="S41" s="13">
        <v>0</v>
      </c>
      <c r="T41" s="13">
        <v>0</v>
      </c>
      <c r="U41" s="63">
        <f t="shared" si="4"/>
        <v>0</v>
      </c>
      <c r="V41" s="13">
        <v>989.3827708783399</v>
      </c>
      <c r="W41" s="13">
        <v>745.70853514014482</v>
      </c>
      <c r="X41" s="63">
        <f t="shared" si="5"/>
        <v>243.67423573819508</v>
      </c>
      <c r="Y41" s="77" t="s">
        <v>466</v>
      </c>
      <c r="Z41" t="s">
        <v>377</v>
      </c>
      <c r="AA41" s="63" t="s">
        <v>497</v>
      </c>
    </row>
    <row r="42" spans="1:27" ht="60" x14ac:dyDescent="0.25">
      <c r="A42" s="15" t="s">
        <v>26</v>
      </c>
      <c r="B42" s="15"/>
      <c r="C42" s="16" t="s">
        <v>125</v>
      </c>
      <c r="D42" s="16" t="s">
        <v>126</v>
      </c>
      <c r="E42" s="15" t="s">
        <v>112</v>
      </c>
      <c r="F42" s="15" t="s">
        <v>53</v>
      </c>
      <c r="G42" s="15" t="s">
        <v>365</v>
      </c>
      <c r="H42" s="68" t="s">
        <v>118</v>
      </c>
      <c r="I42" s="13">
        <v>1169.5209837016937</v>
      </c>
      <c r="J42" s="13">
        <v>1256.76</v>
      </c>
      <c r="K42" s="13">
        <f t="shared" si="0"/>
        <v>-87.239016298306296</v>
      </c>
      <c r="L42" s="61">
        <f t="shared" si="1"/>
        <v>-6.9415812325588244E-2</v>
      </c>
      <c r="M42" s="13">
        <v>608.64005048613603</v>
      </c>
      <c r="N42" s="13">
        <v>454.76809939821783</v>
      </c>
      <c r="O42" s="63">
        <f t="shared" si="2"/>
        <v>153.87195108791821</v>
      </c>
      <c r="P42" s="13">
        <v>0</v>
      </c>
      <c r="Q42" s="13">
        <v>0</v>
      </c>
      <c r="R42" s="63">
        <f t="shared" si="3"/>
        <v>0</v>
      </c>
      <c r="S42" s="13">
        <v>0</v>
      </c>
      <c r="T42" s="13">
        <v>0</v>
      </c>
      <c r="U42" s="63">
        <f t="shared" si="4"/>
        <v>0</v>
      </c>
      <c r="V42" s="13">
        <v>561.13890906424069</v>
      </c>
      <c r="W42" s="13">
        <v>801.98984598796346</v>
      </c>
      <c r="X42" s="63">
        <f t="shared" si="5"/>
        <v>-240.85093692372277</v>
      </c>
      <c r="Y42" s="77" t="s">
        <v>471</v>
      </c>
      <c r="Z42" t="s">
        <v>377</v>
      </c>
      <c r="AA42" s="63" t="s">
        <v>497</v>
      </c>
    </row>
    <row r="43" spans="1:27" ht="60" x14ac:dyDescent="0.25">
      <c r="A43" s="15" t="s">
        <v>26</v>
      </c>
      <c r="B43" s="15"/>
      <c r="C43" s="16" t="s">
        <v>127</v>
      </c>
      <c r="D43" s="16" t="s">
        <v>128</v>
      </c>
      <c r="E43" s="15" t="s">
        <v>112</v>
      </c>
      <c r="F43" s="15" t="s">
        <v>53</v>
      </c>
      <c r="G43" s="15" t="s">
        <v>365</v>
      </c>
      <c r="H43" s="68" t="s">
        <v>118</v>
      </c>
      <c r="I43" s="13">
        <v>1401.1092973059895</v>
      </c>
      <c r="J43" s="13">
        <v>1508.1</v>
      </c>
      <c r="K43" s="13">
        <f t="shared" si="0"/>
        <v>-106.99070269401045</v>
      </c>
      <c r="L43" s="61">
        <f t="shared" si="1"/>
        <v>-7.0944037327770326E-2</v>
      </c>
      <c r="M43" s="13">
        <v>729.16283276061836</v>
      </c>
      <c r="N43" s="13">
        <v>545.72171927786144</v>
      </c>
      <c r="O43" s="63">
        <f t="shared" si="2"/>
        <v>183.44111348275692</v>
      </c>
      <c r="P43" s="13">
        <v>0</v>
      </c>
      <c r="Q43" s="13">
        <v>0</v>
      </c>
      <c r="R43" s="63">
        <f t="shared" si="3"/>
        <v>0</v>
      </c>
      <c r="S43" s="13">
        <v>0</v>
      </c>
      <c r="T43" s="13">
        <v>0</v>
      </c>
      <c r="U43" s="63">
        <f t="shared" si="4"/>
        <v>0</v>
      </c>
      <c r="V43" s="13">
        <v>672.25552472052607</v>
      </c>
      <c r="W43" s="13">
        <v>962.38781518555584</v>
      </c>
      <c r="X43" s="63">
        <f t="shared" si="5"/>
        <v>-290.13229046502977</v>
      </c>
      <c r="Y43" s="77" t="s">
        <v>471</v>
      </c>
      <c r="Z43" t="s">
        <v>377</v>
      </c>
      <c r="AA43" s="63" t="s">
        <v>497</v>
      </c>
    </row>
    <row r="44" spans="1:27" ht="60" x14ac:dyDescent="0.25">
      <c r="A44" s="15" t="s">
        <v>26</v>
      </c>
      <c r="B44" s="15"/>
      <c r="C44" s="16" t="s">
        <v>129</v>
      </c>
      <c r="D44" s="16" t="s">
        <v>130</v>
      </c>
      <c r="E44" s="15" t="s">
        <v>112</v>
      </c>
      <c r="F44" s="15" t="s">
        <v>53</v>
      </c>
      <c r="G44" s="15" t="s">
        <v>493</v>
      </c>
      <c r="H44" s="68" t="s">
        <v>118</v>
      </c>
      <c r="I44" s="13">
        <v>2247.5506888581058</v>
      </c>
      <c r="J44" s="13">
        <v>1980.6</v>
      </c>
      <c r="K44" s="13">
        <f t="shared" si="0"/>
        <v>266.95068885810588</v>
      </c>
      <c r="L44" s="61">
        <f t="shared" si="1"/>
        <v>0.13478273697773702</v>
      </c>
      <c r="M44" s="13">
        <v>608.64005048613603</v>
      </c>
      <c r="N44" s="13">
        <v>454.76809939821783</v>
      </c>
      <c r="O44" s="63">
        <f t="shared" si="2"/>
        <v>153.87195108791821</v>
      </c>
      <c r="P44" s="118"/>
      <c r="Q44" s="118"/>
      <c r="R44" s="119"/>
      <c r="S44" s="13">
        <v>0</v>
      </c>
      <c r="T44" s="13">
        <v>0</v>
      </c>
      <c r="U44" s="63">
        <f t="shared" si="4"/>
        <v>0</v>
      </c>
      <c r="V44" s="13">
        <v>959.38780325698065</v>
      </c>
      <c r="W44" s="13">
        <v>860.49929790615283</v>
      </c>
      <c r="X44" s="63">
        <f t="shared" si="5"/>
        <v>98.888505350827813</v>
      </c>
      <c r="Y44" s="77" t="s">
        <v>466</v>
      </c>
      <c r="Z44" t="s">
        <v>377</v>
      </c>
      <c r="AA44" s="63" t="s">
        <v>497</v>
      </c>
    </row>
    <row r="45" spans="1:27" ht="60" x14ac:dyDescent="0.25">
      <c r="A45" s="15" t="s">
        <v>26</v>
      </c>
      <c r="B45" s="15"/>
      <c r="C45" s="16" t="s">
        <v>131</v>
      </c>
      <c r="D45" s="16" t="s">
        <v>132</v>
      </c>
      <c r="E45" s="15" t="s">
        <v>112</v>
      </c>
      <c r="F45" s="15" t="s">
        <v>53</v>
      </c>
      <c r="G45" s="15" t="s">
        <v>492</v>
      </c>
      <c r="H45" s="68" t="s">
        <v>118</v>
      </c>
      <c r="I45" s="13">
        <v>2479.1390024624015</v>
      </c>
      <c r="J45" s="13">
        <v>2231.96</v>
      </c>
      <c r="K45" s="13">
        <f t="shared" si="0"/>
        <v>247.17900246240151</v>
      </c>
      <c r="L45" s="61">
        <f t="shared" si="1"/>
        <v>0.11074526535529383</v>
      </c>
      <c r="M45" s="13">
        <v>729.16283276061836</v>
      </c>
      <c r="N45" s="13">
        <v>545.72171927786144</v>
      </c>
      <c r="O45" s="63">
        <f t="shared" si="2"/>
        <v>183.44111348275692</v>
      </c>
      <c r="P45" s="118"/>
      <c r="Q45" s="118"/>
      <c r="R45" s="119"/>
      <c r="S45" s="13">
        <v>0</v>
      </c>
      <c r="T45" s="13">
        <v>0</v>
      </c>
      <c r="U45" s="63">
        <f t="shared" si="4"/>
        <v>0</v>
      </c>
      <c r="V45" s="13">
        <v>1070.5044189132659</v>
      </c>
      <c r="W45" s="13">
        <v>1020.8972671037454</v>
      </c>
      <c r="X45" s="63">
        <f t="shared" si="5"/>
        <v>49.607151809520474</v>
      </c>
      <c r="Y45" s="77" t="s">
        <v>466</v>
      </c>
      <c r="Z45" t="s">
        <v>377</v>
      </c>
      <c r="AA45" s="63" t="s">
        <v>497</v>
      </c>
    </row>
    <row r="46" spans="1:27" ht="30" x14ac:dyDescent="0.25">
      <c r="A46" s="15" t="s">
        <v>26</v>
      </c>
      <c r="B46" s="15"/>
      <c r="C46" s="16" t="s">
        <v>133</v>
      </c>
      <c r="D46" s="16" t="s">
        <v>134</v>
      </c>
      <c r="E46" s="15" t="s">
        <v>135</v>
      </c>
      <c r="F46" s="15" t="s">
        <v>50</v>
      </c>
      <c r="G46" s="15" t="s">
        <v>365</v>
      </c>
      <c r="H46" s="68" t="s">
        <v>136</v>
      </c>
      <c r="I46" s="13">
        <v>1232.0362423515203</v>
      </c>
      <c r="J46" s="13">
        <v>1076.8800000000001</v>
      </c>
      <c r="K46" s="13">
        <f t="shared" si="0"/>
        <v>155.15624235152018</v>
      </c>
      <c r="L46" s="61">
        <f t="shared" si="1"/>
        <v>0.14407941678879732</v>
      </c>
      <c r="M46" s="13">
        <v>641.17413128591181</v>
      </c>
      <c r="N46" s="13">
        <v>389.67603211990883</v>
      </c>
      <c r="O46" s="63">
        <f t="shared" si="2"/>
        <v>251.49809916600299</v>
      </c>
      <c r="P46" s="13">
        <v>0</v>
      </c>
      <c r="Q46" s="13">
        <v>0</v>
      </c>
      <c r="R46" s="63">
        <f t="shared" si="3"/>
        <v>0</v>
      </c>
      <c r="S46" s="13">
        <v>0</v>
      </c>
      <c r="T46" s="13">
        <v>0</v>
      </c>
      <c r="U46" s="63">
        <f t="shared" si="4"/>
        <v>0</v>
      </c>
      <c r="V46" s="13">
        <v>591.13387668559983</v>
      </c>
      <c r="W46" s="13">
        <v>687.19908322195522</v>
      </c>
      <c r="X46" s="63">
        <f t="shared" si="5"/>
        <v>-96.06520653635539</v>
      </c>
      <c r="Y46" s="77" t="s">
        <v>459</v>
      </c>
      <c r="Z46" t="s">
        <v>376</v>
      </c>
      <c r="AA46" s="63">
        <v>479.31818181818176</v>
      </c>
    </row>
    <row r="47" spans="1:27" ht="30" x14ac:dyDescent="0.25">
      <c r="A47" s="15" t="s">
        <v>26</v>
      </c>
      <c r="B47" s="15"/>
      <c r="C47" s="16" t="s">
        <v>137</v>
      </c>
      <c r="D47" s="16" t="s">
        <v>138</v>
      </c>
      <c r="E47" s="15" t="s">
        <v>135</v>
      </c>
      <c r="F47" s="15" t="s">
        <v>53</v>
      </c>
      <c r="G47" s="15" t="s">
        <v>365</v>
      </c>
      <c r="H47" s="68" t="s">
        <v>136</v>
      </c>
      <c r="I47" s="13">
        <v>1401.1092973059895</v>
      </c>
      <c r="J47" s="13">
        <v>1508.1</v>
      </c>
      <c r="K47" s="13">
        <f t="shared" si="0"/>
        <v>-106.99070269401045</v>
      </c>
      <c r="L47" s="61">
        <f t="shared" si="1"/>
        <v>-7.0944037327770326E-2</v>
      </c>
      <c r="M47" s="13">
        <v>729.16283276061836</v>
      </c>
      <c r="N47" s="13">
        <v>545.72171927786144</v>
      </c>
      <c r="O47" s="63">
        <f t="shared" si="2"/>
        <v>183.44111348275692</v>
      </c>
      <c r="P47" s="13">
        <v>0</v>
      </c>
      <c r="Q47" s="13">
        <v>0</v>
      </c>
      <c r="R47" s="63">
        <f t="shared" si="3"/>
        <v>0</v>
      </c>
      <c r="S47" s="13">
        <v>0</v>
      </c>
      <c r="T47" s="13">
        <v>0</v>
      </c>
      <c r="U47" s="63">
        <f t="shared" si="4"/>
        <v>0</v>
      </c>
      <c r="V47" s="13">
        <v>672.25552472052607</v>
      </c>
      <c r="W47" s="13">
        <v>962.38781518555584</v>
      </c>
      <c r="X47" s="63">
        <f t="shared" si="5"/>
        <v>-290.13229046502977</v>
      </c>
      <c r="Y47" s="77" t="s">
        <v>471</v>
      </c>
      <c r="Z47" t="s">
        <v>377</v>
      </c>
      <c r="AA47" s="63" t="s">
        <v>497</v>
      </c>
    </row>
    <row r="48" spans="1:27" ht="30" x14ac:dyDescent="0.25">
      <c r="A48" s="15" t="s">
        <v>26</v>
      </c>
      <c r="B48" s="15"/>
      <c r="C48" s="16" t="s">
        <v>139</v>
      </c>
      <c r="D48" s="16" t="s">
        <v>140</v>
      </c>
      <c r="E48" s="15" t="s">
        <v>135</v>
      </c>
      <c r="F48" s="15" t="s">
        <v>50</v>
      </c>
      <c r="G48" s="15" t="s">
        <v>366</v>
      </c>
      <c r="H48" s="68" t="s">
        <v>136</v>
      </c>
      <c r="I48" s="13">
        <v>2046.605658782277</v>
      </c>
      <c r="J48" s="13">
        <v>1794.79</v>
      </c>
      <c r="K48" s="13">
        <f t="shared" si="0"/>
        <v>251.81565878227707</v>
      </c>
      <c r="L48" s="61">
        <f t="shared" si="1"/>
        <v>0.14030368944683058</v>
      </c>
      <c r="M48" s="13">
        <v>1065.0909123013905</v>
      </c>
      <c r="N48" s="13">
        <v>649.46005353318139</v>
      </c>
      <c r="O48" s="63">
        <f t="shared" si="2"/>
        <v>415.63085876820912</v>
      </c>
      <c r="P48" s="13">
        <v>0</v>
      </c>
      <c r="Q48" s="13">
        <v>0</v>
      </c>
      <c r="R48" s="63">
        <f t="shared" si="3"/>
        <v>0</v>
      </c>
      <c r="S48" s="13">
        <v>0</v>
      </c>
      <c r="T48" s="13">
        <v>0</v>
      </c>
      <c r="U48" s="63">
        <f t="shared" si="4"/>
        <v>0</v>
      </c>
      <c r="V48" s="13">
        <v>981.96619184963288</v>
      </c>
      <c r="W48" s="13">
        <v>1145.331805369925</v>
      </c>
      <c r="X48" s="63">
        <f t="shared" si="5"/>
        <v>-163.36561352029207</v>
      </c>
      <c r="Y48" s="77" t="s">
        <v>459</v>
      </c>
      <c r="Z48" t="s">
        <v>376</v>
      </c>
      <c r="AA48" s="63">
        <v>479.31818181818176</v>
      </c>
    </row>
    <row r="49" spans="1:27" ht="30" x14ac:dyDescent="0.25">
      <c r="A49" s="15" t="s">
        <v>26</v>
      </c>
      <c r="B49" s="15"/>
      <c r="C49" s="16" t="s">
        <v>141</v>
      </c>
      <c r="D49" s="16" t="s">
        <v>142</v>
      </c>
      <c r="E49" s="15" t="s">
        <v>135</v>
      </c>
      <c r="F49" s="15" t="s">
        <v>53</v>
      </c>
      <c r="G49" s="15" t="s">
        <v>366</v>
      </c>
      <c r="H49" s="68" t="s">
        <v>136</v>
      </c>
      <c r="I49" s="13">
        <v>2327.462551723173</v>
      </c>
      <c r="J49" s="13">
        <v>2513.52</v>
      </c>
      <c r="K49" s="13">
        <f t="shared" si="0"/>
        <v>-186.05744827682702</v>
      </c>
      <c r="L49" s="61">
        <f t="shared" si="1"/>
        <v>-7.4022664739817889E-2</v>
      </c>
      <c r="M49" s="13">
        <v>1211.2539618585479</v>
      </c>
      <c r="N49" s="13">
        <v>909.53619879643566</v>
      </c>
      <c r="O49" s="63">
        <f t="shared" si="2"/>
        <v>301.71776306211223</v>
      </c>
      <c r="P49" s="13">
        <v>0</v>
      </c>
      <c r="Q49" s="13">
        <v>0</v>
      </c>
      <c r="R49" s="63">
        <f t="shared" si="3"/>
        <v>0</v>
      </c>
      <c r="S49" s="13">
        <v>0</v>
      </c>
      <c r="T49" s="13">
        <v>0</v>
      </c>
      <c r="U49" s="63">
        <f t="shared" si="4"/>
        <v>0</v>
      </c>
      <c r="V49" s="13">
        <v>1116.721987345667</v>
      </c>
      <c r="W49" s="13">
        <v>1603.9796919759262</v>
      </c>
      <c r="X49" s="63">
        <f t="shared" si="5"/>
        <v>-487.25770463025924</v>
      </c>
      <c r="Y49" s="77" t="s">
        <v>471</v>
      </c>
      <c r="Z49" t="s">
        <v>377</v>
      </c>
      <c r="AA49" s="63" t="s">
        <v>497</v>
      </c>
    </row>
    <row r="50" spans="1:27" ht="60" x14ac:dyDescent="0.25">
      <c r="A50" s="15" t="s">
        <v>26</v>
      </c>
      <c r="B50" s="15"/>
      <c r="C50" s="16" t="s">
        <v>143</v>
      </c>
      <c r="D50" s="16" t="s">
        <v>144</v>
      </c>
      <c r="E50" s="15" t="s">
        <v>45</v>
      </c>
      <c r="F50" s="15" t="s">
        <v>50</v>
      </c>
      <c r="G50" s="15" t="s">
        <v>366</v>
      </c>
      <c r="H50" s="68" t="s">
        <v>145</v>
      </c>
      <c r="I50" s="13">
        <v>621.10918002845222</v>
      </c>
      <c r="J50" s="13">
        <v>538.42999999999995</v>
      </c>
      <c r="K50" s="13">
        <f t="shared" si="0"/>
        <v>82.679180028452265</v>
      </c>
      <c r="L50" s="61">
        <f t="shared" si="1"/>
        <v>0.15355604262105049</v>
      </c>
      <c r="M50" s="13">
        <v>323.23654552430258</v>
      </c>
      <c r="N50" s="13">
        <v>194.83801605995441</v>
      </c>
      <c r="O50" s="63">
        <f t="shared" si="2"/>
        <v>128.39852946434817</v>
      </c>
      <c r="P50" s="13">
        <v>0</v>
      </c>
      <c r="Q50" s="13">
        <v>0</v>
      </c>
      <c r="R50" s="63">
        <f t="shared" si="3"/>
        <v>0</v>
      </c>
      <c r="S50" s="13">
        <v>0</v>
      </c>
      <c r="T50" s="13">
        <v>0</v>
      </c>
      <c r="U50" s="63">
        <f t="shared" si="4"/>
        <v>0</v>
      </c>
      <c r="V50" s="13">
        <v>298.00964031257513</v>
      </c>
      <c r="W50" s="13">
        <v>343.59954161097767</v>
      </c>
      <c r="X50" s="63">
        <f t="shared" si="5"/>
        <v>-45.589901298402538</v>
      </c>
      <c r="Y50" s="77" t="s">
        <v>459</v>
      </c>
      <c r="Z50" t="s">
        <v>377</v>
      </c>
      <c r="AA50" s="63" t="s">
        <v>497</v>
      </c>
    </row>
    <row r="51" spans="1:27" ht="60" x14ac:dyDescent="0.25">
      <c r="A51" s="15" t="s">
        <v>26</v>
      </c>
      <c r="B51" s="15"/>
      <c r="C51" s="16" t="s">
        <v>146</v>
      </c>
      <c r="D51" s="16" t="s">
        <v>147</v>
      </c>
      <c r="E51" s="15" t="s">
        <v>45</v>
      </c>
      <c r="F51" s="15" t="s">
        <v>50</v>
      </c>
      <c r="G51" s="15" t="s">
        <v>494</v>
      </c>
      <c r="H51" s="68" t="s">
        <v>145</v>
      </c>
      <c r="I51" s="13">
        <v>1699.1388851848642</v>
      </c>
      <c r="J51" s="13">
        <v>1262.29</v>
      </c>
      <c r="K51" s="13">
        <f t="shared" si="0"/>
        <v>436.84888518486423</v>
      </c>
      <c r="L51" s="61">
        <f t="shared" si="1"/>
        <v>0.34607648415567271</v>
      </c>
      <c r="M51" s="13">
        <v>323.23654552430258</v>
      </c>
      <c r="N51" s="13">
        <v>194.83801605995441</v>
      </c>
      <c r="O51" s="63">
        <f t="shared" si="2"/>
        <v>128.39852946434817</v>
      </c>
      <c r="P51" s="118"/>
      <c r="Q51" s="118"/>
      <c r="R51" s="119"/>
      <c r="S51" s="13">
        <v>0</v>
      </c>
      <c r="T51" s="13">
        <v>0</v>
      </c>
      <c r="U51" s="63">
        <f t="shared" si="4"/>
        <v>0</v>
      </c>
      <c r="V51" s="13">
        <v>696.25853450531508</v>
      </c>
      <c r="W51" s="13">
        <v>402.10899352916709</v>
      </c>
      <c r="X51" s="63">
        <f t="shared" si="5"/>
        <v>294.14954097614799</v>
      </c>
      <c r="Y51" s="77" t="s">
        <v>466</v>
      </c>
      <c r="Z51" t="s">
        <v>377</v>
      </c>
      <c r="AA51" s="63" t="s">
        <v>497</v>
      </c>
    </row>
    <row r="52" spans="1:27" ht="60" x14ac:dyDescent="0.25">
      <c r="A52" s="15" t="s">
        <v>26</v>
      </c>
      <c r="B52" s="15"/>
      <c r="C52" s="16" t="s">
        <v>148</v>
      </c>
      <c r="D52" s="16" t="s">
        <v>149</v>
      </c>
      <c r="E52" s="15" t="s">
        <v>45</v>
      </c>
      <c r="F52" s="15" t="s">
        <v>50</v>
      </c>
      <c r="G52" s="15" t="s">
        <v>365</v>
      </c>
      <c r="H52" s="68" t="s">
        <v>145</v>
      </c>
      <c r="I52" s="13">
        <v>519.28800297460759</v>
      </c>
      <c r="J52" s="13">
        <v>448.69</v>
      </c>
      <c r="K52" s="13">
        <f t="shared" si="0"/>
        <v>70.598002974607596</v>
      </c>
      <c r="L52" s="61">
        <f t="shared" si="1"/>
        <v>0.15734249253294608</v>
      </c>
      <c r="M52" s="13">
        <v>270.24694789736776</v>
      </c>
      <c r="N52" s="13">
        <v>162.36501338329535</v>
      </c>
      <c r="O52" s="63">
        <f t="shared" si="2"/>
        <v>107.88193451407241</v>
      </c>
      <c r="P52" s="13">
        <v>0</v>
      </c>
      <c r="Q52" s="13">
        <v>0</v>
      </c>
      <c r="R52" s="63">
        <f t="shared" si="3"/>
        <v>0</v>
      </c>
      <c r="S52" s="13">
        <v>0</v>
      </c>
      <c r="T52" s="13">
        <v>0</v>
      </c>
      <c r="U52" s="63">
        <f t="shared" si="4"/>
        <v>0</v>
      </c>
      <c r="V52" s="13">
        <v>249.15560091707104</v>
      </c>
      <c r="W52" s="13">
        <v>286.33295134248129</v>
      </c>
      <c r="X52" s="63">
        <f t="shared" si="5"/>
        <v>-37.177350425410253</v>
      </c>
      <c r="Y52" s="77" t="s">
        <v>459</v>
      </c>
      <c r="Z52" t="s">
        <v>377</v>
      </c>
      <c r="AA52" s="63" t="s">
        <v>497</v>
      </c>
    </row>
    <row r="53" spans="1:27" ht="60" x14ac:dyDescent="0.25">
      <c r="A53" s="15" t="s">
        <v>26</v>
      </c>
      <c r="B53" s="15"/>
      <c r="C53" s="16" t="s">
        <v>150</v>
      </c>
      <c r="D53" s="16" t="s">
        <v>151</v>
      </c>
      <c r="E53" s="15" t="s">
        <v>45</v>
      </c>
      <c r="F53" s="15" t="s">
        <v>50</v>
      </c>
      <c r="G53" s="15" t="s">
        <v>492</v>
      </c>
      <c r="H53" s="68" t="s">
        <v>145</v>
      </c>
      <c r="I53" s="13">
        <v>1597.31770813102</v>
      </c>
      <c r="J53" s="13">
        <v>1172.56</v>
      </c>
      <c r="K53" s="13">
        <f t="shared" si="0"/>
        <v>424.75770813102008</v>
      </c>
      <c r="L53" s="61">
        <f t="shared" si="1"/>
        <v>0.36224816481119948</v>
      </c>
      <c r="M53" s="13">
        <v>270.24694789736776</v>
      </c>
      <c r="N53" s="13">
        <v>162.36501338329535</v>
      </c>
      <c r="O53" s="63">
        <f t="shared" si="2"/>
        <v>107.88193451407241</v>
      </c>
      <c r="P53" s="118"/>
      <c r="Q53" s="118"/>
      <c r="R53" s="119"/>
      <c r="S53" s="13">
        <v>0</v>
      </c>
      <c r="T53" s="13">
        <v>0</v>
      </c>
      <c r="U53" s="63">
        <f t="shared" si="4"/>
        <v>0</v>
      </c>
      <c r="V53" s="13">
        <v>647.40449510981102</v>
      </c>
      <c r="W53" s="13">
        <v>344.84240326067072</v>
      </c>
      <c r="X53" s="63">
        <f t="shared" si="5"/>
        <v>302.5620918491403</v>
      </c>
      <c r="Y53" s="77" t="s">
        <v>466</v>
      </c>
      <c r="Z53" t="s">
        <v>377</v>
      </c>
      <c r="AA53" s="63" t="s">
        <v>497</v>
      </c>
    </row>
    <row r="54" spans="1:27" ht="60" x14ac:dyDescent="0.25">
      <c r="A54" s="15" t="s">
        <v>26</v>
      </c>
      <c r="B54" s="15"/>
      <c r="C54" s="16" t="s">
        <v>152</v>
      </c>
      <c r="D54" s="16" t="s">
        <v>153</v>
      </c>
      <c r="E54" s="15" t="s">
        <v>45</v>
      </c>
      <c r="F54" s="15" t="s">
        <v>53</v>
      </c>
      <c r="G54" s="15" t="s">
        <v>366</v>
      </c>
      <c r="H54" s="68" t="s">
        <v>145</v>
      </c>
      <c r="I54" s="13">
        <v>706.34435649310217</v>
      </c>
      <c r="J54" s="13">
        <v>754.06</v>
      </c>
      <c r="K54" s="13">
        <f t="shared" si="0"/>
        <v>-47.715643506897777</v>
      </c>
      <c r="L54" s="61">
        <f t="shared" si="1"/>
        <v>-6.3278311416727795E-2</v>
      </c>
      <c r="M54" s="13">
        <v>367.59448593717127</v>
      </c>
      <c r="N54" s="13">
        <v>272.86085963893072</v>
      </c>
      <c r="O54" s="63">
        <f t="shared" si="2"/>
        <v>94.733626298240551</v>
      </c>
      <c r="P54" s="13">
        <v>0</v>
      </c>
      <c r="Q54" s="13">
        <v>0</v>
      </c>
      <c r="R54" s="63">
        <f t="shared" si="3"/>
        <v>0</v>
      </c>
      <c r="S54" s="13">
        <v>0</v>
      </c>
      <c r="T54" s="13">
        <v>0</v>
      </c>
      <c r="U54" s="63">
        <f t="shared" si="4"/>
        <v>0</v>
      </c>
      <c r="V54" s="13">
        <v>338.90567775167011</v>
      </c>
      <c r="W54" s="13">
        <v>481.19390759277792</v>
      </c>
      <c r="X54" s="63">
        <f t="shared" si="5"/>
        <v>-142.28822984110781</v>
      </c>
      <c r="Y54" s="77" t="s">
        <v>459</v>
      </c>
      <c r="Z54" t="s">
        <v>377</v>
      </c>
      <c r="AA54" s="63" t="s">
        <v>497</v>
      </c>
    </row>
    <row r="55" spans="1:27" ht="60" x14ac:dyDescent="0.25">
      <c r="A55" s="15" t="s">
        <v>26</v>
      </c>
      <c r="B55" s="15"/>
      <c r="C55" s="16" t="s">
        <v>154</v>
      </c>
      <c r="D55" s="16" t="s">
        <v>155</v>
      </c>
      <c r="E55" s="15" t="s">
        <v>45</v>
      </c>
      <c r="F55" s="15" t="s">
        <v>53</v>
      </c>
      <c r="G55" s="15" t="s">
        <v>494</v>
      </c>
      <c r="H55" s="68" t="s">
        <v>145</v>
      </c>
      <c r="I55" s="13">
        <v>1784.3740616495143</v>
      </c>
      <c r="J55" s="13">
        <v>1477.91</v>
      </c>
      <c r="K55" s="13">
        <f t="shared" si="0"/>
        <v>306.46406164951418</v>
      </c>
      <c r="L55" s="61">
        <f t="shared" si="1"/>
        <v>0.20736314230874275</v>
      </c>
      <c r="M55" s="13">
        <v>367.59448593717127</v>
      </c>
      <c r="N55" s="13">
        <v>272.86085963893072</v>
      </c>
      <c r="O55" s="63">
        <f t="shared" si="2"/>
        <v>94.733626298240551</v>
      </c>
      <c r="P55" s="118"/>
      <c r="Q55" s="118"/>
      <c r="R55" s="119"/>
      <c r="S55" s="13">
        <v>0</v>
      </c>
      <c r="T55" s="13">
        <v>0</v>
      </c>
      <c r="U55" s="63">
        <f t="shared" si="4"/>
        <v>0</v>
      </c>
      <c r="V55" s="13">
        <v>737.15457194441001</v>
      </c>
      <c r="W55" s="13">
        <v>539.70335951096718</v>
      </c>
      <c r="X55" s="63">
        <f t="shared" si="5"/>
        <v>197.45121243344283</v>
      </c>
      <c r="Y55" s="77" t="s">
        <v>466</v>
      </c>
      <c r="Z55" t="s">
        <v>377</v>
      </c>
      <c r="AA55" s="63" t="s">
        <v>497</v>
      </c>
    </row>
    <row r="56" spans="1:27" ht="60" x14ac:dyDescent="0.25">
      <c r="A56" s="15" t="s">
        <v>26</v>
      </c>
      <c r="B56" s="15"/>
      <c r="C56" s="16" t="s">
        <v>156</v>
      </c>
      <c r="D56" s="16" t="s">
        <v>157</v>
      </c>
      <c r="E56" s="15" t="s">
        <v>45</v>
      </c>
      <c r="F56" s="15" t="s">
        <v>53</v>
      </c>
      <c r="G56" s="15" t="s">
        <v>365</v>
      </c>
      <c r="H56" s="68" t="s">
        <v>145</v>
      </c>
      <c r="I56" s="13">
        <v>590.55019969095429</v>
      </c>
      <c r="J56" s="13">
        <v>628.39</v>
      </c>
      <c r="K56" s="13">
        <f t="shared" si="0"/>
        <v>-37.8398003090457</v>
      </c>
      <c r="L56" s="61">
        <f t="shared" si="1"/>
        <v>-6.0217063143980121E-2</v>
      </c>
      <c r="M56" s="13">
        <v>307.33309479993005</v>
      </c>
      <c r="N56" s="13">
        <v>227.38404969910891</v>
      </c>
      <c r="O56" s="63">
        <f t="shared" si="2"/>
        <v>79.949045100821138</v>
      </c>
      <c r="P56" s="13">
        <v>0</v>
      </c>
      <c r="Q56" s="13">
        <v>0</v>
      </c>
      <c r="R56" s="63">
        <f t="shared" si="3"/>
        <v>0</v>
      </c>
      <c r="S56" s="13">
        <v>0</v>
      </c>
      <c r="T56" s="13">
        <v>0</v>
      </c>
      <c r="U56" s="63">
        <f t="shared" si="4"/>
        <v>0</v>
      </c>
      <c r="V56" s="13">
        <v>283.34736992352748</v>
      </c>
      <c r="W56" s="13">
        <v>400.99492299398173</v>
      </c>
      <c r="X56" s="63">
        <f t="shared" si="5"/>
        <v>-117.64755307045425</v>
      </c>
      <c r="Y56" s="77" t="s">
        <v>471</v>
      </c>
      <c r="Z56" t="s">
        <v>377</v>
      </c>
      <c r="AA56" s="63" t="s">
        <v>497</v>
      </c>
    </row>
    <row r="57" spans="1:27" ht="60" x14ac:dyDescent="0.25">
      <c r="A57" s="15" t="s">
        <v>26</v>
      </c>
      <c r="B57" s="15"/>
      <c r="C57" s="16" t="s">
        <v>158</v>
      </c>
      <c r="D57" s="16" t="s">
        <v>159</v>
      </c>
      <c r="E57" s="15" t="s">
        <v>45</v>
      </c>
      <c r="F57" s="15" t="s">
        <v>53</v>
      </c>
      <c r="G57" s="15" t="s">
        <v>492</v>
      </c>
      <c r="H57" s="68" t="s">
        <v>145</v>
      </c>
      <c r="I57" s="13">
        <v>1668.5799048473664</v>
      </c>
      <c r="J57" s="13">
        <v>1352.22</v>
      </c>
      <c r="K57" s="13">
        <f t="shared" si="0"/>
        <v>316.35990484736635</v>
      </c>
      <c r="L57" s="61">
        <f t="shared" si="1"/>
        <v>0.23395594270707898</v>
      </c>
      <c r="M57" s="13">
        <v>307.33309479993005</v>
      </c>
      <c r="N57" s="13">
        <v>227.38404969910891</v>
      </c>
      <c r="O57" s="63">
        <f t="shared" si="2"/>
        <v>79.949045100821138</v>
      </c>
      <c r="P57" s="118"/>
      <c r="Q57" s="118"/>
      <c r="R57" s="119"/>
      <c r="S57" s="13">
        <v>0</v>
      </c>
      <c r="T57" s="13">
        <v>0</v>
      </c>
      <c r="U57" s="63">
        <f t="shared" si="4"/>
        <v>0</v>
      </c>
      <c r="V57" s="13">
        <v>681.59626411626743</v>
      </c>
      <c r="W57" s="13">
        <v>459.50437491217104</v>
      </c>
      <c r="X57" s="63">
        <f t="shared" si="5"/>
        <v>222.09188920409639</v>
      </c>
      <c r="Y57" s="77" t="s">
        <v>466</v>
      </c>
      <c r="Z57" t="s">
        <v>377</v>
      </c>
      <c r="AA57" s="63" t="s">
        <v>497</v>
      </c>
    </row>
    <row r="58" spans="1:27" ht="60" x14ac:dyDescent="0.25">
      <c r="A58" s="15" t="s">
        <v>26</v>
      </c>
      <c r="B58" s="15"/>
      <c r="C58" s="16" t="s">
        <v>160</v>
      </c>
      <c r="D58" s="16" t="s">
        <v>41</v>
      </c>
      <c r="E58" s="15" t="s">
        <v>45</v>
      </c>
      <c r="F58" s="15" t="s">
        <v>34</v>
      </c>
      <c r="G58" s="15" t="s">
        <v>367</v>
      </c>
      <c r="H58" s="68" t="s">
        <v>145</v>
      </c>
      <c r="I58" s="67" t="s">
        <v>378</v>
      </c>
      <c r="J58" s="13">
        <v>754.06</v>
      </c>
      <c r="K58" s="64"/>
      <c r="L58" s="65"/>
      <c r="M58" s="64"/>
      <c r="N58" s="13">
        <v>272.86085963893072</v>
      </c>
      <c r="O58" s="65"/>
      <c r="P58" s="64"/>
      <c r="Q58" s="13">
        <v>0</v>
      </c>
      <c r="R58" s="65"/>
      <c r="S58" s="64"/>
      <c r="T58" s="13">
        <v>0</v>
      </c>
      <c r="U58" s="65"/>
      <c r="V58" s="64"/>
      <c r="W58" s="13">
        <v>481.19390759277792</v>
      </c>
      <c r="X58" s="65"/>
      <c r="Y58" s="77" t="s">
        <v>375</v>
      </c>
      <c r="Z58" s="78"/>
      <c r="AA58" s="65"/>
    </row>
    <row r="59" spans="1:27" ht="60" x14ac:dyDescent="0.25">
      <c r="A59" s="15" t="s">
        <v>26</v>
      </c>
      <c r="B59" s="15"/>
      <c r="C59" s="16" t="s">
        <v>161</v>
      </c>
      <c r="D59" s="16" t="s">
        <v>42</v>
      </c>
      <c r="E59" s="15" t="s">
        <v>45</v>
      </c>
      <c r="F59" s="15" t="s">
        <v>34</v>
      </c>
      <c r="G59" s="15" t="s">
        <v>368</v>
      </c>
      <c r="H59" s="68" t="s">
        <v>145</v>
      </c>
      <c r="I59" s="67" t="s">
        <v>378</v>
      </c>
      <c r="J59" s="13">
        <v>1477.91</v>
      </c>
      <c r="K59" s="64"/>
      <c r="L59" s="65"/>
      <c r="M59" s="64"/>
      <c r="N59" s="13">
        <v>272.86085963893072</v>
      </c>
      <c r="O59" s="65"/>
      <c r="P59" s="64"/>
      <c r="Q59" s="118"/>
      <c r="R59" s="65"/>
      <c r="S59" s="64"/>
      <c r="T59" s="13">
        <v>0</v>
      </c>
      <c r="U59" s="65"/>
      <c r="V59" s="64"/>
      <c r="W59" s="13">
        <v>539.70335951096718</v>
      </c>
      <c r="X59" s="65"/>
      <c r="Y59" s="77" t="s">
        <v>375</v>
      </c>
      <c r="Z59" s="78"/>
      <c r="AA59" s="65"/>
    </row>
    <row r="60" spans="1:27" ht="60" x14ac:dyDescent="0.25">
      <c r="A60" s="15" t="s">
        <v>26</v>
      </c>
      <c r="B60" s="15"/>
      <c r="C60" s="16" t="s">
        <v>162</v>
      </c>
      <c r="D60" s="16" t="s">
        <v>43</v>
      </c>
      <c r="E60" s="15" t="s">
        <v>45</v>
      </c>
      <c r="F60" s="15" t="s">
        <v>34</v>
      </c>
      <c r="G60" s="15" t="s">
        <v>369</v>
      </c>
      <c r="H60" s="68" t="s">
        <v>145</v>
      </c>
      <c r="I60" s="67" t="s">
        <v>378</v>
      </c>
      <c r="J60" s="13">
        <v>628.39</v>
      </c>
      <c r="K60" s="64"/>
      <c r="L60" s="65"/>
      <c r="M60" s="64"/>
      <c r="N60" s="13">
        <v>227.38404969910891</v>
      </c>
      <c r="O60" s="65"/>
      <c r="P60" s="64"/>
      <c r="Q60" s="13">
        <v>0</v>
      </c>
      <c r="R60" s="65"/>
      <c r="S60" s="64"/>
      <c r="T60" s="13">
        <v>0</v>
      </c>
      <c r="U60" s="65"/>
      <c r="V60" s="64"/>
      <c r="W60" s="13">
        <v>400.99492299398173</v>
      </c>
      <c r="X60" s="65"/>
      <c r="Y60" s="77" t="s">
        <v>375</v>
      </c>
      <c r="Z60" s="78"/>
      <c r="AA60" s="65"/>
    </row>
    <row r="61" spans="1:27" ht="60" x14ac:dyDescent="0.25">
      <c r="A61" s="15" t="s">
        <v>26</v>
      </c>
      <c r="B61" s="15"/>
      <c r="C61" s="16" t="s">
        <v>163</v>
      </c>
      <c r="D61" s="16" t="s">
        <v>44</v>
      </c>
      <c r="E61" s="15" t="s">
        <v>45</v>
      </c>
      <c r="F61" s="15" t="s">
        <v>34</v>
      </c>
      <c r="G61" s="15" t="s">
        <v>370</v>
      </c>
      <c r="H61" s="68" t="s">
        <v>145</v>
      </c>
      <c r="I61" s="67" t="s">
        <v>378</v>
      </c>
      <c r="J61" s="13">
        <v>1352.22</v>
      </c>
      <c r="K61" s="64"/>
      <c r="L61" s="65"/>
      <c r="M61" s="64"/>
      <c r="N61" s="13">
        <v>227.38404969910891</v>
      </c>
      <c r="O61" s="65"/>
      <c r="P61" s="64"/>
      <c r="Q61" s="118"/>
      <c r="R61" s="65"/>
      <c r="S61" s="64"/>
      <c r="T61" s="13">
        <v>0</v>
      </c>
      <c r="U61" s="65"/>
      <c r="V61" s="64"/>
      <c r="W61" s="13">
        <v>459.50437491217104</v>
      </c>
      <c r="X61" s="65"/>
      <c r="Y61" s="77" t="s">
        <v>375</v>
      </c>
      <c r="Z61" s="78"/>
      <c r="AA61" s="65"/>
    </row>
    <row r="62" spans="1:27" ht="60" x14ac:dyDescent="0.25">
      <c r="A62" s="15" t="s">
        <v>26</v>
      </c>
      <c r="B62" s="15"/>
      <c r="C62" s="16" t="s">
        <v>164</v>
      </c>
      <c r="D62" s="16" t="s">
        <v>165</v>
      </c>
      <c r="E62" s="15" t="s">
        <v>45</v>
      </c>
      <c r="F62" s="15" t="s">
        <v>50</v>
      </c>
      <c r="G62" s="15" t="s">
        <v>366</v>
      </c>
      <c r="H62" s="68" t="s">
        <v>166</v>
      </c>
      <c r="I62" s="13">
        <v>407.2847082153786</v>
      </c>
      <c r="J62" s="13">
        <v>358.96</v>
      </c>
      <c r="K62" s="13">
        <f t="shared" si="0"/>
        <v>48.324708215378621</v>
      </c>
      <c r="L62" s="61">
        <f t="shared" si="1"/>
        <v>0.1346242149971546</v>
      </c>
      <c r="M62" s="13">
        <v>211.95839050773941</v>
      </c>
      <c r="N62" s="13">
        <v>129.89201070663628</v>
      </c>
      <c r="O62" s="63">
        <f t="shared" si="2"/>
        <v>82.066379801103125</v>
      </c>
      <c r="P62" s="13">
        <v>0</v>
      </c>
      <c r="Q62" s="13">
        <v>0</v>
      </c>
      <c r="R62" s="63">
        <f t="shared" si="3"/>
        <v>0</v>
      </c>
      <c r="S62" s="13">
        <v>0</v>
      </c>
      <c r="T62" s="13">
        <v>0</v>
      </c>
      <c r="U62" s="63">
        <f t="shared" si="4"/>
        <v>0</v>
      </c>
      <c r="V62" s="13">
        <v>195.4161575820165</v>
      </c>
      <c r="W62" s="13">
        <v>229.06636107398515</v>
      </c>
      <c r="X62" s="63">
        <f t="shared" si="5"/>
        <v>-33.650203491968654</v>
      </c>
      <c r="Y62" s="77" t="s">
        <v>459</v>
      </c>
      <c r="Z62" t="s">
        <v>377</v>
      </c>
      <c r="AA62" s="63" t="s">
        <v>497</v>
      </c>
    </row>
    <row r="63" spans="1:27" ht="60" x14ac:dyDescent="0.25">
      <c r="A63" s="15" t="s">
        <v>26</v>
      </c>
      <c r="B63" s="15"/>
      <c r="C63" s="16" t="s">
        <v>167</v>
      </c>
      <c r="D63" s="16" t="s">
        <v>168</v>
      </c>
      <c r="E63" s="15" t="s">
        <v>45</v>
      </c>
      <c r="F63" s="15" t="s">
        <v>50</v>
      </c>
      <c r="G63" s="15" t="s">
        <v>365</v>
      </c>
      <c r="H63" s="68" t="s">
        <v>166</v>
      </c>
      <c r="I63" s="13">
        <v>101.82117705384465</v>
      </c>
      <c r="J63" s="13">
        <v>89.75</v>
      </c>
      <c r="K63" s="13">
        <f t="shared" si="0"/>
        <v>12.07117705384465</v>
      </c>
      <c r="L63" s="61">
        <f t="shared" si="1"/>
        <v>0.13449779447180665</v>
      </c>
      <c r="M63" s="13">
        <v>52.989597626934852</v>
      </c>
      <c r="N63" s="13">
        <v>32.473002676659071</v>
      </c>
      <c r="O63" s="63">
        <f t="shared" si="2"/>
        <v>20.516594950275781</v>
      </c>
      <c r="P63" s="13">
        <v>0</v>
      </c>
      <c r="Q63" s="13">
        <v>0</v>
      </c>
      <c r="R63" s="63">
        <f t="shared" si="3"/>
        <v>0</v>
      </c>
      <c r="S63" s="13">
        <v>0</v>
      </c>
      <c r="T63" s="13">
        <v>0</v>
      </c>
      <c r="U63" s="63">
        <f t="shared" si="4"/>
        <v>0</v>
      </c>
      <c r="V63" s="13">
        <v>48.854039395504124</v>
      </c>
      <c r="W63" s="13">
        <v>57.266590268496287</v>
      </c>
      <c r="X63" s="63">
        <f t="shared" si="5"/>
        <v>-8.4125508729921634</v>
      </c>
      <c r="Y63" s="77" t="s">
        <v>459</v>
      </c>
      <c r="Z63" t="s">
        <v>377</v>
      </c>
      <c r="AA63" s="63" t="s">
        <v>497</v>
      </c>
    </row>
    <row r="64" spans="1:27" ht="60" x14ac:dyDescent="0.25">
      <c r="A64" s="15" t="s">
        <v>26</v>
      </c>
      <c r="B64" s="15"/>
      <c r="C64" s="16" t="s">
        <v>169</v>
      </c>
      <c r="D64" s="16" t="s">
        <v>170</v>
      </c>
      <c r="E64" s="15" t="s">
        <v>45</v>
      </c>
      <c r="F64" s="15" t="s">
        <v>53</v>
      </c>
      <c r="G64" s="15" t="s">
        <v>366</v>
      </c>
      <c r="H64" s="68" t="s">
        <v>166</v>
      </c>
      <c r="I64" s="13">
        <v>463.17662720859164</v>
      </c>
      <c r="J64" s="13">
        <v>502.7</v>
      </c>
      <c r="K64" s="13">
        <f t="shared" si="0"/>
        <v>-39.523372791408349</v>
      </c>
      <c r="L64" s="61">
        <f t="shared" si="1"/>
        <v>-7.8622185779606779E-2</v>
      </c>
      <c r="M64" s="13">
        <v>241.04556454896476</v>
      </c>
      <c r="N64" s="13">
        <v>181.90723975928717</v>
      </c>
      <c r="O64" s="63">
        <f t="shared" si="2"/>
        <v>59.138324789677597</v>
      </c>
      <c r="P64" s="13">
        <v>0</v>
      </c>
      <c r="Q64" s="13">
        <v>0</v>
      </c>
      <c r="R64" s="63">
        <f t="shared" si="3"/>
        <v>0</v>
      </c>
      <c r="S64" s="13">
        <v>0</v>
      </c>
      <c r="T64" s="13">
        <v>0</v>
      </c>
      <c r="U64" s="63">
        <f t="shared" si="4"/>
        <v>0</v>
      </c>
      <c r="V64" s="13">
        <v>222.23323131257058</v>
      </c>
      <c r="W64" s="13">
        <v>320.79593839518532</v>
      </c>
      <c r="X64" s="63">
        <f t="shared" si="5"/>
        <v>-98.562707082614736</v>
      </c>
      <c r="Y64" s="77" t="s">
        <v>471</v>
      </c>
      <c r="Z64" t="s">
        <v>377</v>
      </c>
      <c r="AA64" s="63" t="s">
        <v>497</v>
      </c>
    </row>
    <row r="65" spans="1:27" ht="60" x14ac:dyDescent="0.25">
      <c r="A65" s="15" t="s">
        <v>26</v>
      </c>
      <c r="B65" s="15"/>
      <c r="C65" s="16" t="s">
        <v>171</v>
      </c>
      <c r="D65" s="16" t="s">
        <v>172</v>
      </c>
      <c r="E65" s="15" t="s">
        <v>45</v>
      </c>
      <c r="F65" s="15" t="s">
        <v>53</v>
      </c>
      <c r="G65" s="15" t="s">
        <v>365</v>
      </c>
      <c r="H65" s="68" t="s">
        <v>166</v>
      </c>
      <c r="I65" s="13">
        <v>115.79415680214791</v>
      </c>
      <c r="J65" s="13">
        <v>125.68</v>
      </c>
      <c r="K65" s="13">
        <f t="shared" si="0"/>
        <v>-9.8858431978520969</v>
      </c>
      <c r="L65" s="61">
        <f t="shared" si="1"/>
        <v>-7.8658841485137576E-2</v>
      </c>
      <c r="M65" s="13">
        <v>60.261391137241191</v>
      </c>
      <c r="N65" s="13">
        <v>45.476809939821791</v>
      </c>
      <c r="O65" s="63">
        <f t="shared" si="2"/>
        <v>14.784581197419399</v>
      </c>
      <c r="P65" s="13">
        <v>0</v>
      </c>
      <c r="Q65" s="13">
        <v>0</v>
      </c>
      <c r="R65" s="63">
        <f t="shared" si="3"/>
        <v>0</v>
      </c>
      <c r="S65" s="13">
        <v>0</v>
      </c>
      <c r="T65" s="13">
        <v>0</v>
      </c>
      <c r="U65" s="63">
        <f t="shared" si="4"/>
        <v>0</v>
      </c>
      <c r="V65" s="13">
        <v>55.558307828142645</v>
      </c>
      <c r="W65" s="13">
        <v>80.198984598796329</v>
      </c>
      <c r="X65" s="63">
        <f t="shared" si="5"/>
        <v>-24.640676770653684</v>
      </c>
      <c r="Y65" s="77" t="s">
        <v>471</v>
      </c>
      <c r="Z65" t="s">
        <v>377</v>
      </c>
      <c r="AA65" s="63" t="s">
        <v>497</v>
      </c>
    </row>
    <row r="66" spans="1:27" ht="60" x14ac:dyDescent="0.25">
      <c r="A66" s="15" t="s">
        <v>26</v>
      </c>
      <c r="B66" s="15"/>
      <c r="C66" s="16" t="s">
        <v>173</v>
      </c>
      <c r="D66" s="16" t="s">
        <v>46</v>
      </c>
      <c r="E66" s="15" t="s">
        <v>45</v>
      </c>
      <c r="F66" s="15" t="s">
        <v>34</v>
      </c>
      <c r="G66" s="15" t="s">
        <v>371</v>
      </c>
      <c r="H66" s="68" t="s">
        <v>166</v>
      </c>
      <c r="I66" s="67" t="s">
        <v>378</v>
      </c>
      <c r="J66" s="13">
        <v>502.7</v>
      </c>
      <c r="K66" s="64"/>
      <c r="L66" s="65"/>
      <c r="M66" s="64"/>
      <c r="N66" s="13">
        <v>181.90723975928717</v>
      </c>
      <c r="O66" s="65"/>
      <c r="P66" s="64"/>
      <c r="Q66" s="13">
        <v>0</v>
      </c>
      <c r="R66" s="65"/>
      <c r="S66" s="64"/>
      <c r="T66" s="13">
        <v>0</v>
      </c>
      <c r="U66" s="65"/>
      <c r="V66" s="64"/>
      <c r="W66" s="13">
        <v>320.79593839518532</v>
      </c>
      <c r="X66" s="65"/>
      <c r="Y66" s="77" t="s">
        <v>375</v>
      </c>
      <c r="Z66" s="78"/>
      <c r="AA66" s="65"/>
    </row>
    <row r="67" spans="1:27" ht="60" x14ac:dyDescent="0.25">
      <c r="A67" s="15" t="s">
        <v>26</v>
      </c>
      <c r="B67" s="15"/>
      <c r="C67" s="16" t="s">
        <v>174</v>
      </c>
      <c r="D67" s="16" t="s">
        <v>47</v>
      </c>
      <c r="E67" s="15" t="s">
        <v>45</v>
      </c>
      <c r="F67" s="15" t="s">
        <v>34</v>
      </c>
      <c r="G67" s="15" t="s">
        <v>372</v>
      </c>
      <c r="H67" s="68" t="s">
        <v>166</v>
      </c>
      <c r="I67" s="67" t="s">
        <v>378</v>
      </c>
      <c r="J67" s="13">
        <v>125.68</v>
      </c>
      <c r="K67" s="64"/>
      <c r="L67" s="65"/>
      <c r="M67" s="64"/>
      <c r="N67" s="13">
        <v>45.476809939821791</v>
      </c>
      <c r="O67" s="65"/>
      <c r="P67" s="64"/>
      <c r="Q67" s="13">
        <v>0</v>
      </c>
      <c r="R67" s="65"/>
      <c r="S67" s="64"/>
      <c r="T67" s="13">
        <v>0</v>
      </c>
      <c r="U67" s="65"/>
      <c r="V67" s="64"/>
      <c r="W67" s="13">
        <v>80.198984598796329</v>
      </c>
      <c r="X67" s="65"/>
      <c r="Y67" s="77" t="s">
        <v>375</v>
      </c>
      <c r="Z67" s="78"/>
      <c r="AA67" s="65"/>
    </row>
    <row r="68" spans="1:27" x14ac:dyDescent="0.25">
      <c r="A68" s="15" t="s">
        <v>26</v>
      </c>
      <c r="B68" s="15"/>
      <c r="C68" s="16" t="s">
        <v>175</v>
      </c>
      <c r="D68" s="16" t="s">
        <v>176</v>
      </c>
      <c r="E68" s="15" t="s">
        <v>45</v>
      </c>
      <c r="F68" s="15" t="s">
        <v>50</v>
      </c>
      <c r="G68" s="15" t="s">
        <v>365</v>
      </c>
      <c r="H68" s="68" t="s">
        <v>177</v>
      </c>
      <c r="I68" s="13">
        <v>519.28800297460759</v>
      </c>
      <c r="J68" s="13">
        <v>448.69</v>
      </c>
      <c r="K68" s="13">
        <f t="shared" si="0"/>
        <v>70.598002974607596</v>
      </c>
      <c r="L68" s="61">
        <f t="shared" si="1"/>
        <v>0.15734249253294608</v>
      </c>
      <c r="M68" s="13">
        <v>270.24694789736776</v>
      </c>
      <c r="N68" s="13">
        <v>162.36501338329535</v>
      </c>
      <c r="O68" s="63">
        <f t="shared" si="2"/>
        <v>107.88193451407241</v>
      </c>
      <c r="P68" s="13">
        <v>0</v>
      </c>
      <c r="Q68" s="13">
        <v>0</v>
      </c>
      <c r="R68" s="63">
        <f t="shared" si="3"/>
        <v>0</v>
      </c>
      <c r="S68" s="13">
        <v>0</v>
      </c>
      <c r="T68" s="13">
        <v>0</v>
      </c>
      <c r="U68" s="63">
        <f t="shared" si="4"/>
        <v>0</v>
      </c>
      <c r="V68" s="13">
        <v>249.15560091707104</v>
      </c>
      <c r="W68" s="13">
        <v>286.33295134248129</v>
      </c>
      <c r="X68" s="63">
        <f t="shared" si="5"/>
        <v>-37.177350425410253</v>
      </c>
      <c r="Y68" s="77" t="s">
        <v>459</v>
      </c>
      <c r="Z68" t="s">
        <v>377</v>
      </c>
      <c r="AA68" s="63" t="s">
        <v>497</v>
      </c>
    </row>
    <row r="69" spans="1:27" x14ac:dyDescent="0.25">
      <c r="A69" s="15" t="s">
        <v>26</v>
      </c>
      <c r="B69" s="15"/>
      <c r="C69" s="16" t="s">
        <v>178</v>
      </c>
      <c r="D69" s="16" t="s">
        <v>179</v>
      </c>
      <c r="E69" s="15" t="s">
        <v>45</v>
      </c>
      <c r="F69" s="15" t="s">
        <v>53</v>
      </c>
      <c r="G69" s="15" t="s">
        <v>365</v>
      </c>
      <c r="H69" s="68" t="s">
        <v>177</v>
      </c>
      <c r="I69" s="13">
        <v>590.55019969095429</v>
      </c>
      <c r="J69" s="13">
        <v>628.39</v>
      </c>
      <c r="K69" s="13">
        <f t="shared" si="0"/>
        <v>-37.8398003090457</v>
      </c>
      <c r="L69" s="61">
        <f t="shared" si="1"/>
        <v>-6.0217063143980121E-2</v>
      </c>
      <c r="M69" s="13">
        <v>307.33309479993005</v>
      </c>
      <c r="N69" s="13">
        <v>227.38404969910891</v>
      </c>
      <c r="O69" s="63">
        <f t="shared" si="2"/>
        <v>79.949045100821138</v>
      </c>
      <c r="P69" s="13">
        <v>0</v>
      </c>
      <c r="Q69" s="13">
        <v>0</v>
      </c>
      <c r="R69" s="63">
        <f t="shared" si="3"/>
        <v>0</v>
      </c>
      <c r="S69" s="13">
        <v>0</v>
      </c>
      <c r="T69" s="13">
        <v>0</v>
      </c>
      <c r="U69" s="63">
        <f t="shared" si="4"/>
        <v>0</v>
      </c>
      <c r="V69" s="13">
        <v>283.34736992352748</v>
      </c>
      <c r="W69" s="13">
        <v>400.99492299398173</v>
      </c>
      <c r="X69" s="63">
        <f t="shared" si="5"/>
        <v>-117.64755307045425</v>
      </c>
      <c r="Y69" s="77" t="s">
        <v>471</v>
      </c>
      <c r="Z69" t="s">
        <v>377</v>
      </c>
      <c r="AA69" s="63" t="s">
        <v>497</v>
      </c>
    </row>
    <row r="70" spans="1:27" ht="30" x14ac:dyDescent="0.25">
      <c r="A70" s="15" t="s">
        <v>26</v>
      </c>
      <c r="B70" s="15"/>
      <c r="C70" s="16" t="s">
        <v>180</v>
      </c>
      <c r="D70" s="16" t="s">
        <v>181</v>
      </c>
      <c r="E70" s="15" t="s">
        <v>45</v>
      </c>
      <c r="F70" s="15" t="s">
        <v>50</v>
      </c>
      <c r="G70" s="15" t="s">
        <v>492</v>
      </c>
      <c r="H70" s="68" t="s">
        <v>177</v>
      </c>
      <c r="I70" s="13">
        <v>1597.31770813102</v>
      </c>
      <c r="J70" s="13">
        <v>1172.56</v>
      </c>
      <c r="K70" s="13">
        <f t="shared" ref="K70:K132" si="6">I70-J70</f>
        <v>424.75770813102008</v>
      </c>
      <c r="L70" s="61">
        <f t="shared" ref="L70:L132" si="7">I70/J70-1</f>
        <v>0.36224816481119948</v>
      </c>
      <c r="M70" s="13">
        <v>270.24694789736776</v>
      </c>
      <c r="N70" s="13">
        <v>162.36501338329535</v>
      </c>
      <c r="O70" s="63">
        <f t="shared" si="2"/>
        <v>107.88193451407241</v>
      </c>
      <c r="P70" s="118"/>
      <c r="Q70" s="118"/>
      <c r="R70" s="119"/>
      <c r="S70" s="13">
        <v>0</v>
      </c>
      <c r="T70" s="13">
        <v>0</v>
      </c>
      <c r="U70" s="63">
        <f t="shared" si="4"/>
        <v>0</v>
      </c>
      <c r="V70" s="13">
        <v>647.40449510981102</v>
      </c>
      <c r="W70" s="13">
        <v>344.84240326067072</v>
      </c>
      <c r="X70" s="63">
        <f t="shared" si="5"/>
        <v>302.5620918491403</v>
      </c>
      <c r="Y70" s="77" t="s">
        <v>466</v>
      </c>
      <c r="Z70" t="s">
        <v>377</v>
      </c>
      <c r="AA70" s="63" t="s">
        <v>497</v>
      </c>
    </row>
    <row r="71" spans="1:27" ht="30" x14ac:dyDescent="0.25">
      <c r="A71" s="15" t="s">
        <v>26</v>
      </c>
      <c r="B71" s="15"/>
      <c r="C71" s="16" t="s">
        <v>182</v>
      </c>
      <c r="D71" s="16" t="s">
        <v>183</v>
      </c>
      <c r="E71" s="15" t="s">
        <v>45</v>
      </c>
      <c r="F71" s="15" t="s">
        <v>53</v>
      </c>
      <c r="G71" s="15" t="s">
        <v>492</v>
      </c>
      <c r="H71" s="68" t="s">
        <v>177</v>
      </c>
      <c r="I71" s="13">
        <v>1668.5799048473664</v>
      </c>
      <c r="J71" s="13">
        <v>1352.22</v>
      </c>
      <c r="K71" s="13">
        <f t="shared" si="6"/>
        <v>316.35990484736635</v>
      </c>
      <c r="L71" s="61">
        <f t="shared" si="7"/>
        <v>0.23395594270707898</v>
      </c>
      <c r="M71" s="13">
        <v>307.33309479993005</v>
      </c>
      <c r="N71" s="13">
        <v>227.38404969910891</v>
      </c>
      <c r="O71" s="63">
        <f t="shared" ref="O71:O134" si="8">M71-N71</f>
        <v>79.949045100821138</v>
      </c>
      <c r="P71" s="118"/>
      <c r="Q71" s="118"/>
      <c r="R71" s="119"/>
      <c r="S71" s="13">
        <v>0</v>
      </c>
      <c r="T71" s="13">
        <v>0</v>
      </c>
      <c r="U71" s="63">
        <f t="shared" ref="U71:U134" si="9">S71-T71</f>
        <v>0</v>
      </c>
      <c r="V71" s="13">
        <v>681.59626411626743</v>
      </c>
      <c r="W71" s="13">
        <v>459.50437491217104</v>
      </c>
      <c r="X71" s="63">
        <f t="shared" ref="X71:X134" si="10">V71-W71</f>
        <v>222.09188920409639</v>
      </c>
      <c r="Y71" s="77" t="s">
        <v>466</v>
      </c>
      <c r="Z71" t="s">
        <v>377</v>
      </c>
      <c r="AA71" s="63" t="s">
        <v>497</v>
      </c>
    </row>
    <row r="72" spans="1:27" ht="30" x14ac:dyDescent="0.25">
      <c r="A72" s="15" t="s">
        <v>26</v>
      </c>
      <c r="B72" s="15"/>
      <c r="C72" s="16" t="s">
        <v>184</v>
      </c>
      <c r="D72" s="16" t="s">
        <v>185</v>
      </c>
      <c r="E72" s="15" t="s">
        <v>186</v>
      </c>
      <c r="F72" s="15" t="s">
        <v>50</v>
      </c>
      <c r="G72" s="15" t="s">
        <v>365</v>
      </c>
      <c r="H72" s="68" t="s">
        <v>187</v>
      </c>
      <c r="I72" s="13">
        <v>1372.1890172804233</v>
      </c>
      <c r="J72" s="13">
        <v>1140.52</v>
      </c>
      <c r="K72" s="13">
        <f t="shared" si="6"/>
        <v>231.6690172804233</v>
      </c>
      <c r="L72" s="61">
        <f t="shared" si="7"/>
        <v>0.20312578234526657</v>
      </c>
      <c r="M72" s="13">
        <v>535.19493603204205</v>
      </c>
      <c r="N72" s="13">
        <v>324.7300267665907</v>
      </c>
      <c r="O72" s="63">
        <f t="shared" si="8"/>
        <v>210.46490926545135</v>
      </c>
      <c r="P72" s="13">
        <v>0</v>
      </c>
      <c r="Q72" s="13">
        <v>0</v>
      </c>
      <c r="R72" s="63">
        <f t="shared" ref="R72:R132" si="11">P72-Q72</f>
        <v>0</v>
      </c>
      <c r="S72" s="13">
        <v>216.84771370761047</v>
      </c>
      <c r="T72" s="13">
        <v>178.2778501980392</v>
      </c>
      <c r="U72" s="63">
        <f t="shared" si="9"/>
        <v>38.569863509571263</v>
      </c>
      <c r="V72" s="13">
        <v>620.43160238474536</v>
      </c>
      <c r="W72" s="13">
        <v>637.51921120242741</v>
      </c>
      <c r="X72" s="63">
        <f t="shared" si="10"/>
        <v>-17.087608817682053</v>
      </c>
      <c r="Y72" s="77" t="s">
        <v>459</v>
      </c>
      <c r="Z72" t="s">
        <v>377</v>
      </c>
      <c r="AA72" s="63" t="s">
        <v>497</v>
      </c>
    </row>
    <row r="73" spans="1:27" ht="30" x14ac:dyDescent="0.25">
      <c r="A73" s="15" t="s">
        <v>26</v>
      </c>
      <c r="B73" s="15"/>
      <c r="C73" s="16" t="s">
        <v>188</v>
      </c>
      <c r="D73" s="16" t="s">
        <v>189</v>
      </c>
      <c r="E73" s="15" t="s">
        <v>186</v>
      </c>
      <c r="F73" s="15" t="s">
        <v>50</v>
      </c>
      <c r="G73" s="15" t="s">
        <v>492</v>
      </c>
      <c r="H73" s="68" t="s">
        <v>187</v>
      </c>
      <c r="I73" s="13">
        <v>2450.2187224368354</v>
      </c>
      <c r="J73" s="13">
        <v>1864.39</v>
      </c>
      <c r="K73" s="13">
        <f t="shared" si="6"/>
        <v>585.82872243683528</v>
      </c>
      <c r="L73" s="61">
        <f t="shared" si="7"/>
        <v>0.31422005183295076</v>
      </c>
      <c r="M73" s="13">
        <v>535.19493603204205</v>
      </c>
      <c r="N73" s="13">
        <v>324.7300267665907</v>
      </c>
      <c r="O73" s="63">
        <f t="shared" si="8"/>
        <v>210.46490926545135</v>
      </c>
      <c r="P73" s="118"/>
      <c r="Q73" s="118"/>
      <c r="R73" s="119"/>
      <c r="S73" s="13">
        <v>216.84771370761047</v>
      </c>
      <c r="T73" s="13">
        <v>178.2778501980392</v>
      </c>
      <c r="U73" s="63">
        <f t="shared" si="9"/>
        <v>38.569863509571263</v>
      </c>
      <c r="V73" s="13">
        <v>1018.6804965774854</v>
      </c>
      <c r="W73" s="13">
        <v>696.02866312061713</v>
      </c>
      <c r="X73" s="63">
        <f t="shared" si="10"/>
        <v>322.6518334568683</v>
      </c>
      <c r="Y73" s="77" t="s">
        <v>466</v>
      </c>
      <c r="Z73" t="s">
        <v>377</v>
      </c>
      <c r="AA73" s="63" t="s">
        <v>497</v>
      </c>
    </row>
    <row r="74" spans="1:27" ht="30" x14ac:dyDescent="0.25">
      <c r="A74" s="15" t="s">
        <v>26</v>
      </c>
      <c r="B74" s="15"/>
      <c r="C74" s="16" t="s">
        <v>190</v>
      </c>
      <c r="D74" s="16" t="s">
        <v>191</v>
      </c>
      <c r="E74" s="15" t="s">
        <v>186</v>
      </c>
      <c r="F74" s="15" t="s">
        <v>50</v>
      </c>
      <c r="G74" s="15" t="s">
        <v>365</v>
      </c>
      <c r="H74" s="68" t="s">
        <v>187</v>
      </c>
      <c r="I74" s="13">
        <v>1474.0101943342681</v>
      </c>
      <c r="J74" s="13">
        <v>1230.26</v>
      </c>
      <c r="K74" s="13">
        <f t="shared" si="6"/>
        <v>243.75019433426814</v>
      </c>
      <c r="L74" s="61">
        <f t="shared" si="7"/>
        <v>0.1981290087739731</v>
      </c>
      <c r="M74" s="13">
        <v>588.18453365897687</v>
      </c>
      <c r="N74" s="13">
        <v>357.2030294432497</v>
      </c>
      <c r="O74" s="63">
        <f t="shared" si="8"/>
        <v>230.98150421572717</v>
      </c>
      <c r="P74" s="13">
        <v>0</v>
      </c>
      <c r="Q74" s="13">
        <v>0</v>
      </c>
      <c r="R74" s="63">
        <f t="shared" si="11"/>
        <v>0</v>
      </c>
      <c r="S74" s="13">
        <v>216.84771370761047</v>
      </c>
      <c r="T74" s="13">
        <v>178.2778501980392</v>
      </c>
      <c r="U74" s="63">
        <f t="shared" si="9"/>
        <v>38.569863509571263</v>
      </c>
      <c r="V74" s="13">
        <v>669.28564178024942</v>
      </c>
      <c r="W74" s="13">
        <v>694.78580147092362</v>
      </c>
      <c r="X74" s="63">
        <f t="shared" si="10"/>
        <v>-25.500159690674195</v>
      </c>
      <c r="Y74" s="77" t="s">
        <v>459</v>
      </c>
      <c r="Z74" t="s">
        <v>377</v>
      </c>
      <c r="AA74" s="63" t="s">
        <v>497</v>
      </c>
    </row>
    <row r="75" spans="1:27" ht="30" x14ac:dyDescent="0.25">
      <c r="A75" s="15" t="s">
        <v>26</v>
      </c>
      <c r="B75" s="15"/>
      <c r="C75" s="16" t="s">
        <v>192</v>
      </c>
      <c r="D75" s="16" t="s">
        <v>193</v>
      </c>
      <c r="E75" s="15" t="s">
        <v>186</v>
      </c>
      <c r="F75" s="15" t="s">
        <v>50</v>
      </c>
      <c r="G75" s="15" t="s">
        <v>492</v>
      </c>
      <c r="H75" s="68" t="s">
        <v>187</v>
      </c>
      <c r="I75" s="13">
        <v>2552.0398994906805</v>
      </c>
      <c r="J75" s="13">
        <v>1954.11</v>
      </c>
      <c r="K75" s="13">
        <f t="shared" si="6"/>
        <v>597.92989949068055</v>
      </c>
      <c r="L75" s="61">
        <f t="shared" si="7"/>
        <v>0.30598579378370738</v>
      </c>
      <c r="M75" s="13">
        <v>588.18453365897687</v>
      </c>
      <c r="N75" s="13">
        <v>357.2030294432497</v>
      </c>
      <c r="O75" s="63">
        <f t="shared" si="8"/>
        <v>230.98150421572717</v>
      </c>
      <c r="P75" s="118"/>
      <c r="Q75" s="118"/>
      <c r="R75" s="119"/>
      <c r="S75" s="13">
        <v>216.84771370761047</v>
      </c>
      <c r="T75" s="13">
        <v>178.2778501980392</v>
      </c>
      <c r="U75" s="63">
        <f t="shared" si="9"/>
        <v>38.569863509571263</v>
      </c>
      <c r="V75" s="13">
        <v>1067.5345359729895</v>
      </c>
      <c r="W75" s="13">
        <v>753.29525338911276</v>
      </c>
      <c r="X75" s="63">
        <f t="shared" si="10"/>
        <v>314.23928258387673</v>
      </c>
      <c r="Y75" s="77" t="s">
        <v>466</v>
      </c>
      <c r="Z75" t="s">
        <v>377</v>
      </c>
      <c r="AA75" s="63" t="s">
        <v>497</v>
      </c>
    </row>
    <row r="76" spans="1:27" ht="30" x14ac:dyDescent="0.25">
      <c r="A76" s="15" t="s">
        <v>26</v>
      </c>
      <c r="B76" s="15"/>
      <c r="C76" s="16" t="s">
        <v>194</v>
      </c>
      <c r="D76" s="16" t="s">
        <v>195</v>
      </c>
      <c r="E76" s="15" t="s">
        <v>186</v>
      </c>
      <c r="F76" s="15" t="s">
        <v>53</v>
      </c>
      <c r="G76" s="15" t="s">
        <v>365</v>
      </c>
      <c r="H76" s="68" t="s">
        <v>187</v>
      </c>
      <c r="I76" s="13">
        <v>1513.3161127382864</v>
      </c>
      <c r="J76" s="13">
        <v>1499.89</v>
      </c>
      <c r="K76" s="13">
        <f t="shared" si="6"/>
        <v>13.426112738286292</v>
      </c>
      <c r="L76" s="61">
        <f t="shared" si="7"/>
        <v>8.9513982613966814E-3</v>
      </c>
      <c r="M76" s="13">
        <v>608.64005048613603</v>
      </c>
      <c r="N76" s="13">
        <v>454.76809939821783</v>
      </c>
      <c r="O76" s="63">
        <f t="shared" si="8"/>
        <v>153.87195108791821</v>
      </c>
      <c r="P76" s="13">
        <v>0</v>
      </c>
      <c r="Q76" s="13">
        <v>0</v>
      </c>
      <c r="R76" s="63">
        <f t="shared" si="11"/>
        <v>0</v>
      </c>
      <c r="S76" s="13">
        <v>216.84771370761047</v>
      </c>
      <c r="T76" s="13">
        <v>178.2778501980392</v>
      </c>
      <c r="U76" s="63">
        <f t="shared" si="9"/>
        <v>38.569863509571263</v>
      </c>
      <c r="V76" s="13">
        <v>688.14471355439446</v>
      </c>
      <c r="W76" s="13">
        <v>866.84315450542783</v>
      </c>
      <c r="X76" s="63">
        <f t="shared" si="10"/>
        <v>-178.69844095103338</v>
      </c>
      <c r="Y76" s="77" t="s">
        <v>471</v>
      </c>
      <c r="Z76" t="s">
        <v>377</v>
      </c>
      <c r="AA76" s="63" t="s">
        <v>497</v>
      </c>
    </row>
    <row r="77" spans="1:27" ht="30" x14ac:dyDescent="0.25">
      <c r="A77" s="15" t="s">
        <v>26</v>
      </c>
      <c r="B77" s="15"/>
      <c r="C77" s="16" t="s">
        <v>196</v>
      </c>
      <c r="D77" s="16" t="s">
        <v>197</v>
      </c>
      <c r="E77" s="15" t="s">
        <v>186</v>
      </c>
      <c r="F77" s="15" t="s">
        <v>53</v>
      </c>
      <c r="G77" s="15" t="s">
        <v>492</v>
      </c>
      <c r="H77" s="68" t="s">
        <v>187</v>
      </c>
      <c r="I77" s="13">
        <v>2533.1250689434346</v>
      </c>
      <c r="J77" s="13">
        <v>2223.73</v>
      </c>
      <c r="K77" s="13">
        <f t="shared" si="6"/>
        <v>309.39506894343458</v>
      </c>
      <c r="L77" s="61">
        <f t="shared" si="7"/>
        <v>0.13913337902687584</v>
      </c>
      <c r="M77" s="13">
        <v>571.91749325908904</v>
      </c>
      <c r="N77" s="13">
        <v>454.76809939821783</v>
      </c>
      <c r="O77" s="63">
        <f t="shared" si="8"/>
        <v>117.14939386087121</v>
      </c>
      <c r="P77" s="118"/>
      <c r="Q77" s="118"/>
      <c r="R77" s="119"/>
      <c r="S77" s="13">
        <v>216.84771370761047</v>
      </c>
      <c r="T77" s="13">
        <v>178.2778501980392</v>
      </c>
      <c r="U77" s="63">
        <f t="shared" si="9"/>
        <v>38.569863509571263</v>
      </c>
      <c r="V77" s="13">
        <v>1064.8855279808631</v>
      </c>
      <c r="W77" s="13">
        <v>925.35260642361743</v>
      </c>
      <c r="X77" s="63">
        <f t="shared" si="10"/>
        <v>139.53292155724569</v>
      </c>
      <c r="Y77" s="77" t="s">
        <v>466</v>
      </c>
      <c r="Z77" t="s">
        <v>377</v>
      </c>
      <c r="AA77" s="63" t="s">
        <v>497</v>
      </c>
    </row>
    <row r="78" spans="1:27" ht="30" x14ac:dyDescent="0.25">
      <c r="A78" s="15" t="s">
        <v>26</v>
      </c>
      <c r="B78" s="15"/>
      <c r="C78" s="16" t="s">
        <v>198</v>
      </c>
      <c r="D78" s="16" t="s">
        <v>199</v>
      </c>
      <c r="E78" s="15" t="s">
        <v>186</v>
      </c>
      <c r="F78" s="15" t="s">
        <v>53</v>
      </c>
      <c r="G78" s="15" t="s">
        <v>365</v>
      </c>
      <c r="H78" s="68" t="s">
        <v>187</v>
      </c>
      <c r="I78" s="13">
        <v>1629.110269540434</v>
      </c>
      <c r="J78" s="13">
        <v>1625.56</v>
      </c>
      <c r="K78" s="13">
        <f t="shared" si="6"/>
        <v>3.5502695404341011</v>
      </c>
      <c r="L78" s="61">
        <f t="shared" si="7"/>
        <v>2.1840286057936975E-3</v>
      </c>
      <c r="M78" s="13">
        <v>668.9014416233772</v>
      </c>
      <c r="N78" s="13">
        <v>500.24490933803969</v>
      </c>
      <c r="O78" s="63">
        <f t="shared" si="8"/>
        <v>168.65653228533751</v>
      </c>
      <c r="P78" s="13">
        <v>0</v>
      </c>
      <c r="Q78" s="13">
        <v>0</v>
      </c>
      <c r="R78" s="63">
        <f t="shared" si="11"/>
        <v>0</v>
      </c>
      <c r="S78" s="13">
        <v>216.84771370761047</v>
      </c>
      <c r="T78" s="13">
        <v>178.2778501980392</v>
      </c>
      <c r="U78" s="63">
        <f t="shared" si="9"/>
        <v>38.569863509571263</v>
      </c>
      <c r="V78" s="13">
        <v>743.70302138253714</v>
      </c>
      <c r="W78" s="13">
        <v>947.04213910422402</v>
      </c>
      <c r="X78" s="63">
        <f t="shared" si="10"/>
        <v>-203.33911772168688</v>
      </c>
      <c r="Y78" s="77" t="s">
        <v>471</v>
      </c>
      <c r="Z78" t="s">
        <v>377</v>
      </c>
      <c r="AA78" s="63" t="s">
        <v>497</v>
      </c>
    </row>
    <row r="79" spans="1:27" ht="30" x14ac:dyDescent="0.25">
      <c r="A79" s="15" t="s">
        <v>26</v>
      </c>
      <c r="B79" s="15"/>
      <c r="C79" s="16" t="s">
        <v>200</v>
      </c>
      <c r="D79" s="16" t="s">
        <v>201</v>
      </c>
      <c r="E79" s="15" t="s">
        <v>186</v>
      </c>
      <c r="F79" s="15" t="s">
        <v>53</v>
      </c>
      <c r="G79" s="15" t="s">
        <v>492</v>
      </c>
      <c r="H79" s="68" t="s">
        <v>187</v>
      </c>
      <c r="I79" s="13">
        <v>2707.1399746968464</v>
      </c>
      <c r="J79" s="13">
        <v>2349.41</v>
      </c>
      <c r="K79" s="13">
        <f t="shared" si="6"/>
        <v>357.72997469684651</v>
      </c>
      <c r="L79" s="61">
        <f t="shared" si="7"/>
        <v>0.1522637490675729</v>
      </c>
      <c r="M79" s="13">
        <v>668.9014416233772</v>
      </c>
      <c r="N79" s="13">
        <v>500.24490933803969</v>
      </c>
      <c r="O79" s="63">
        <f t="shared" si="8"/>
        <v>168.65653228533751</v>
      </c>
      <c r="P79" s="118"/>
      <c r="Q79" s="118"/>
      <c r="R79" s="119"/>
      <c r="S79" s="13">
        <v>216.84771370761047</v>
      </c>
      <c r="T79" s="13">
        <v>178.2778501980392</v>
      </c>
      <c r="U79" s="63">
        <f t="shared" si="9"/>
        <v>38.569863509571263</v>
      </c>
      <c r="V79" s="13">
        <v>1141.9519155752771</v>
      </c>
      <c r="W79" s="13">
        <v>1005.5515910224137</v>
      </c>
      <c r="X79" s="63">
        <f t="shared" si="10"/>
        <v>136.40032455286337</v>
      </c>
      <c r="Y79" s="77" t="s">
        <v>466</v>
      </c>
      <c r="Z79" t="s">
        <v>377</v>
      </c>
      <c r="AA79" s="63" t="s">
        <v>497</v>
      </c>
    </row>
    <row r="80" spans="1:27" ht="45" x14ac:dyDescent="0.25">
      <c r="A80" s="15" t="s">
        <v>26</v>
      </c>
      <c r="B80" s="15"/>
      <c r="C80" s="16" t="s">
        <v>202</v>
      </c>
      <c r="D80" s="16" t="s">
        <v>203</v>
      </c>
      <c r="E80" s="15" t="s">
        <v>186</v>
      </c>
      <c r="F80" s="15" t="s">
        <v>50</v>
      </c>
      <c r="G80" s="15" t="s">
        <v>365</v>
      </c>
      <c r="H80" s="68" t="s">
        <v>204</v>
      </c>
      <c r="I80" s="13">
        <v>310.55459001422611</v>
      </c>
      <c r="J80" s="13">
        <v>269.22000000000003</v>
      </c>
      <c r="K80" s="13">
        <f t="shared" si="6"/>
        <v>41.33459001422608</v>
      </c>
      <c r="L80" s="61">
        <f t="shared" si="7"/>
        <v>0.15353461858044004</v>
      </c>
      <c r="M80" s="13">
        <v>161.61827276215129</v>
      </c>
      <c r="N80" s="13">
        <v>97.419008029977206</v>
      </c>
      <c r="O80" s="63">
        <f t="shared" si="8"/>
        <v>64.199264732174086</v>
      </c>
      <c r="P80" s="13">
        <v>0</v>
      </c>
      <c r="Q80" s="13">
        <v>0</v>
      </c>
      <c r="R80" s="63">
        <f t="shared" si="11"/>
        <v>0</v>
      </c>
      <c r="S80" s="13">
        <v>0</v>
      </c>
      <c r="T80" s="13">
        <v>0</v>
      </c>
      <c r="U80" s="63">
        <f t="shared" si="9"/>
        <v>0</v>
      </c>
      <c r="V80" s="13">
        <v>149.00482015628756</v>
      </c>
      <c r="W80" s="13">
        <v>171.79977080548883</v>
      </c>
      <c r="X80" s="63">
        <f t="shared" si="10"/>
        <v>-22.794950649201269</v>
      </c>
      <c r="Y80" s="77" t="s">
        <v>459</v>
      </c>
      <c r="Z80" t="s">
        <v>377</v>
      </c>
      <c r="AA80" s="63" t="s">
        <v>497</v>
      </c>
    </row>
    <row r="81" spans="1:27" ht="45" x14ac:dyDescent="0.25">
      <c r="A81" s="15" t="s">
        <v>26</v>
      </c>
      <c r="B81" s="15"/>
      <c r="C81" s="16" t="s">
        <v>205</v>
      </c>
      <c r="D81" s="16" t="s">
        <v>206</v>
      </c>
      <c r="E81" s="15" t="s">
        <v>186</v>
      </c>
      <c r="F81" s="15" t="s">
        <v>50</v>
      </c>
      <c r="G81" s="15" t="s">
        <v>492</v>
      </c>
      <c r="H81" s="68" t="s">
        <v>204</v>
      </c>
      <c r="I81" s="13">
        <v>1388.5842951706381</v>
      </c>
      <c r="J81" s="13">
        <v>993.08</v>
      </c>
      <c r="K81" s="13">
        <f t="shared" si="6"/>
        <v>395.5042951706381</v>
      </c>
      <c r="L81" s="61">
        <f t="shared" si="7"/>
        <v>0.39826025614314875</v>
      </c>
      <c r="M81" s="13">
        <v>161.61827276215129</v>
      </c>
      <c r="N81" s="13">
        <v>97.419008029977206</v>
      </c>
      <c r="O81" s="63">
        <f t="shared" si="8"/>
        <v>64.199264732174086</v>
      </c>
      <c r="P81" s="118"/>
      <c r="Q81" s="118"/>
      <c r="R81" s="119"/>
      <c r="S81" s="13">
        <v>0</v>
      </c>
      <c r="T81" s="13">
        <v>0</v>
      </c>
      <c r="U81" s="63">
        <f t="shared" si="9"/>
        <v>0</v>
      </c>
      <c r="V81" s="13">
        <v>547.25371434902752</v>
      </c>
      <c r="W81" s="13">
        <v>230.30922272367823</v>
      </c>
      <c r="X81" s="63">
        <f t="shared" si="10"/>
        <v>316.94449162534931</v>
      </c>
      <c r="Y81" s="77" t="s">
        <v>466</v>
      </c>
      <c r="Z81" t="s">
        <v>377</v>
      </c>
      <c r="AA81" s="63" t="s">
        <v>497</v>
      </c>
    </row>
    <row r="82" spans="1:27" ht="45" x14ac:dyDescent="0.25">
      <c r="A82" s="15" t="s">
        <v>26</v>
      </c>
      <c r="B82" s="15"/>
      <c r="C82" s="16" t="s">
        <v>207</v>
      </c>
      <c r="D82" s="16" t="s">
        <v>208</v>
      </c>
      <c r="E82" s="15" t="s">
        <v>186</v>
      </c>
      <c r="F82" s="15" t="s">
        <v>50</v>
      </c>
      <c r="G82" s="15" t="s">
        <v>365</v>
      </c>
      <c r="H82" s="68" t="s">
        <v>204</v>
      </c>
      <c r="I82" s="13">
        <v>310.55459001422611</v>
      </c>
      <c r="J82" s="13">
        <v>269.22000000000003</v>
      </c>
      <c r="K82" s="13">
        <f t="shared" si="6"/>
        <v>41.33459001422608</v>
      </c>
      <c r="L82" s="61">
        <f t="shared" si="7"/>
        <v>0.15353461858044004</v>
      </c>
      <c r="M82" s="13">
        <v>161.61827276215129</v>
      </c>
      <c r="N82" s="13">
        <v>97.419008029977206</v>
      </c>
      <c r="O82" s="63">
        <f t="shared" si="8"/>
        <v>64.199264732174086</v>
      </c>
      <c r="P82" s="13">
        <v>0</v>
      </c>
      <c r="Q82" s="13">
        <v>0</v>
      </c>
      <c r="R82" s="63">
        <f t="shared" si="11"/>
        <v>0</v>
      </c>
      <c r="S82" s="13">
        <v>0</v>
      </c>
      <c r="T82" s="13">
        <v>0</v>
      </c>
      <c r="U82" s="63">
        <f t="shared" si="9"/>
        <v>0</v>
      </c>
      <c r="V82" s="13">
        <v>149.00482015628756</v>
      </c>
      <c r="W82" s="13">
        <v>171.79977080548883</v>
      </c>
      <c r="X82" s="63">
        <f t="shared" si="10"/>
        <v>-22.794950649201269</v>
      </c>
      <c r="Y82" s="77" t="s">
        <v>459</v>
      </c>
      <c r="Z82" t="s">
        <v>377</v>
      </c>
      <c r="AA82" s="63" t="s">
        <v>497</v>
      </c>
    </row>
    <row r="83" spans="1:27" ht="45" x14ac:dyDescent="0.25">
      <c r="A83" s="15" t="s">
        <v>26</v>
      </c>
      <c r="B83" s="15"/>
      <c r="C83" s="16" t="s">
        <v>209</v>
      </c>
      <c r="D83" s="16" t="s">
        <v>210</v>
      </c>
      <c r="E83" s="15" t="s">
        <v>186</v>
      </c>
      <c r="F83" s="15" t="s">
        <v>50</v>
      </c>
      <c r="G83" s="15" t="s">
        <v>492</v>
      </c>
      <c r="H83" s="68" t="s">
        <v>204</v>
      </c>
      <c r="I83" s="13">
        <v>1388.5842951706381</v>
      </c>
      <c r="J83" s="13">
        <v>993.08</v>
      </c>
      <c r="K83" s="13">
        <f t="shared" si="6"/>
        <v>395.5042951706381</v>
      </c>
      <c r="L83" s="61">
        <f t="shared" si="7"/>
        <v>0.39826025614314875</v>
      </c>
      <c r="M83" s="13">
        <v>161.61827276215129</v>
      </c>
      <c r="N83" s="13">
        <v>97.419008029977206</v>
      </c>
      <c r="O83" s="63">
        <f t="shared" si="8"/>
        <v>64.199264732174086</v>
      </c>
      <c r="P83" s="118"/>
      <c r="Q83" s="118"/>
      <c r="R83" s="119"/>
      <c r="S83" s="13">
        <v>0</v>
      </c>
      <c r="T83" s="13">
        <v>0</v>
      </c>
      <c r="U83" s="63">
        <f t="shared" si="9"/>
        <v>0</v>
      </c>
      <c r="V83" s="13">
        <v>547.25371434902752</v>
      </c>
      <c r="W83" s="13">
        <v>230.30922272367823</v>
      </c>
      <c r="X83" s="63">
        <f t="shared" si="10"/>
        <v>316.94449162534931</v>
      </c>
      <c r="Y83" s="77" t="s">
        <v>466</v>
      </c>
      <c r="Z83" t="s">
        <v>377</v>
      </c>
      <c r="AA83" s="63" t="s">
        <v>497</v>
      </c>
    </row>
    <row r="84" spans="1:27" ht="45" x14ac:dyDescent="0.25">
      <c r="A84" s="15" t="s">
        <v>26</v>
      </c>
      <c r="B84" s="15"/>
      <c r="C84" s="16" t="s">
        <v>211</v>
      </c>
      <c r="D84" s="16" t="s">
        <v>212</v>
      </c>
      <c r="E84" s="15" t="s">
        <v>186</v>
      </c>
      <c r="F84" s="15" t="s">
        <v>53</v>
      </c>
      <c r="G84" s="15" t="s">
        <v>365</v>
      </c>
      <c r="H84" s="68" t="s">
        <v>204</v>
      </c>
      <c r="I84" s="13">
        <v>353.17217824655108</v>
      </c>
      <c r="J84" s="13">
        <v>377.03</v>
      </c>
      <c r="K84" s="13">
        <f t="shared" si="6"/>
        <v>-23.857821753448889</v>
      </c>
      <c r="L84" s="61">
        <f t="shared" si="7"/>
        <v>-6.3278311416727795E-2</v>
      </c>
      <c r="M84" s="13">
        <v>183.79724296858564</v>
      </c>
      <c r="N84" s="13">
        <v>136.43042981946536</v>
      </c>
      <c r="O84" s="63">
        <f t="shared" si="8"/>
        <v>47.366813149120276</v>
      </c>
      <c r="P84" s="13">
        <v>0</v>
      </c>
      <c r="Q84" s="13">
        <v>0</v>
      </c>
      <c r="R84" s="63">
        <f t="shared" si="11"/>
        <v>0</v>
      </c>
      <c r="S84" s="13">
        <v>0</v>
      </c>
      <c r="T84" s="13">
        <v>0</v>
      </c>
      <c r="U84" s="63">
        <f t="shared" si="9"/>
        <v>0</v>
      </c>
      <c r="V84" s="13">
        <v>169.45283887583506</v>
      </c>
      <c r="W84" s="13">
        <v>240.59695379638896</v>
      </c>
      <c r="X84" s="63">
        <f t="shared" si="10"/>
        <v>-71.144114920553903</v>
      </c>
      <c r="Y84" s="77" t="s">
        <v>471</v>
      </c>
      <c r="Z84" t="s">
        <v>377</v>
      </c>
      <c r="AA84" s="63" t="s">
        <v>497</v>
      </c>
    </row>
    <row r="85" spans="1:27" ht="45" x14ac:dyDescent="0.25">
      <c r="A85" s="15" t="s">
        <v>26</v>
      </c>
      <c r="B85" s="15"/>
      <c r="C85" s="16" t="s">
        <v>213</v>
      </c>
      <c r="D85" s="16" t="s">
        <v>214</v>
      </c>
      <c r="E85" s="15" t="s">
        <v>186</v>
      </c>
      <c r="F85" s="15" t="s">
        <v>53</v>
      </c>
      <c r="G85" s="15" t="s">
        <v>492</v>
      </c>
      <c r="H85" s="68" t="s">
        <v>204</v>
      </c>
      <c r="I85" s="13">
        <v>1431.2018834029632</v>
      </c>
      <c r="J85" s="13">
        <v>1100.8699999999999</v>
      </c>
      <c r="K85" s="13">
        <f t="shared" si="6"/>
        <v>330.33188340296329</v>
      </c>
      <c r="L85" s="61">
        <f t="shared" si="7"/>
        <v>0.3000643885317642</v>
      </c>
      <c r="M85" s="13">
        <v>183.79724296858564</v>
      </c>
      <c r="N85" s="13">
        <v>136.43042981946536</v>
      </c>
      <c r="O85" s="63">
        <f t="shared" si="8"/>
        <v>47.366813149120276</v>
      </c>
      <c r="P85" s="118"/>
      <c r="Q85" s="118"/>
      <c r="R85" s="119"/>
      <c r="S85" s="13">
        <v>0</v>
      </c>
      <c r="T85" s="13">
        <v>0</v>
      </c>
      <c r="U85" s="63">
        <f t="shared" si="9"/>
        <v>0</v>
      </c>
      <c r="V85" s="13">
        <v>567.70173306857509</v>
      </c>
      <c r="W85" s="13">
        <v>299.10640571457856</v>
      </c>
      <c r="X85" s="63">
        <f t="shared" si="10"/>
        <v>268.59532735399654</v>
      </c>
      <c r="Y85" s="77" t="s">
        <v>466</v>
      </c>
      <c r="Z85" t="s">
        <v>377</v>
      </c>
      <c r="AA85" s="63" t="s">
        <v>497</v>
      </c>
    </row>
    <row r="86" spans="1:27" ht="45" x14ac:dyDescent="0.25">
      <c r="A86" s="15" t="s">
        <v>26</v>
      </c>
      <c r="B86" s="15"/>
      <c r="C86" s="16" t="s">
        <v>215</v>
      </c>
      <c r="D86" s="16" t="s">
        <v>216</v>
      </c>
      <c r="E86" s="15" t="s">
        <v>186</v>
      </c>
      <c r="F86" s="15" t="s">
        <v>53</v>
      </c>
      <c r="G86" s="15" t="s">
        <v>365</v>
      </c>
      <c r="H86" s="68" t="s">
        <v>204</v>
      </c>
      <c r="I86" s="13">
        <v>353.17217824655108</v>
      </c>
      <c r="J86" s="13">
        <v>377.03</v>
      </c>
      <c r="K86" s="13">
        <f t="shared" si="6"/>
        <v>-23.857821753448889</v>
      </c>
      <c r="L86" s="61">
        <f t="shared" si="7"/>
        <v>-6.3278311416727795E-2</v>
      </c>
      <c r="M86" s="13">
        <v>183.79724296858564</v>
      </c>
      <c r="N86" s="13">
        <v>136.43042981946536</v>
      </c>
      <c r="O86" s="63">
        <f t="shared" si="8"/>
        <v>47.366813149120276</v>
      </c>
      <c r="P86" s="13">
        <v>0</v>
      </c>
      <c r="Q86" s="13">
        <v>0</v>
      </c>
      <c r="R86" s="63">
        <f t="shared" si="11"/>
        <v>0</v>
      </c>
      <c r="S86" s="13">
        <v>0</v>
      </c>
      <c r="T86" s="13">
        <v>0</v>
      </c>
      <c r="U86" s="63">
        <f t="shared" si="9"/>
        <v>0</v>
      </c>
      <c r="V86" s="13">
        <v>169.45283887583506</v>
      </c>
      <c r="W86" s="13">
        <v>240.59695379638896</v>
      </c>
      <c r="X86" s="63">
        <f t="shared" si="10"/>
        <v>-71.144114920553903</v>
      </c>
      <c r="Y86" s="77" t="s">
        <v>471</v>
      </c>
      <c r="Z86" t="s">
        <v>377</v>
      </c>
      <c r="AA86" s="63" t="s">
        <v>497</v>
      </c>
    </row>
    <row r="87" spans="1:27" ht="45" x14ac:dyDescent="0.25">
      <c r="A87" s="15" t="s">
        <v>26</v>
      </c>
      <c r="B87" s="15"/>
      <c r="C87" s="16" t="s">
        <v>217</v>
      </c>
      <c r="D87" s="16" t="s">
        <v>218</v>
      </c>
      <c r="E87" s="15" t="s">
        <v>186</v>
      </c>
      <c r="F87" s="15" t="s">
        <v>53</v>
      </c>
      <c r="G87" s="15" t="s">
        <v>492</v>
      </c>
      <c r="H87" s="68" t="s">
        <v>204</v>
      </c>
      <c r="I87" s="13">
        <v>1431.2018834029632</v>
      </c>
      <c r="J87" s="13">
        <v>1100.8699999999999</v>
      </c>
      <c r="K87" s="13">
        <f t="shared" si="6"/>
        <v>330.33188340296329</v>
      </c>
      <c r="L87" s="61">
        <f t="shared" si="7"/>
        <v>0.3000643885317642</v>
      </c>
      <c r="M87" s="13">
        <v>183.79724296858564</v>
      </c>
      <c r="N87" s="13">
        <v>136.43042981946536</v>
      </c>
      <c r="O87" s="63">
        <f t="shared" si="8"/>
        <v>47.366813149120276</v>
      </c>
      <c r="P87" s="118"/>
      <c r="Q87" s="118"/>
      <c r="R87" s="119"/>
      <c r="S87" s="13">
        <v>0</v>
      </c>
      <c r="T87" s="13">
        <v>0</v>
      </c>
      <c r="U87" s="63">
        <f t="shared" si="9"/>
        <v>0</v>
      </c>
      <c r="V87" s="13">
        <v>567.70173306857509</v>
      </c>
      <c r="W87" s="13">
        <v>299.10640571457856</v>
      </c>
      <c r="X87" s="63">
        <f t="shared" si="10"/>
        <v>268.59532735399654</v>
      </c>
      <c r="Y87" s="77" t="s">
        <v>466</v>
      </c>
      <c r="Z87" t="s">
        <v>377</v>
      </c>
      <c r="AA87" s="63" t="s">
        <v>497</v>
      </c>
    </row>
    <row r="88" spans="1:27" ht="60" x14ac:dyDescent="0.25">
      <c r="A88" s="15" t="s">
        <v>26</v>
      </c>
      <c r="B88" s="15"/>
      <c r="C88" s="16" t="s">
        <v>219</v>
      </c>
      <c r="D88" s="16" t="s">
        <v>220</v>
      </c>
      <c r="E88" s="15" t="s">
        <v>221</v>
      </c>
      <c r="F88" s="15" t="s">
        <v>50</v>
      </c>
      <c r="G88" s="15" t="s">
        <v>365</v>
      </c>
      <c r="H88" s="68" t="s">
        <v>222</v>
      </c>
      <c r="I88" s="13">
        <v>907.68850452366451</v>
      </c>
      <c r="J88" s="13">
        <v>751.74</v>
      </c>
      <c r="K88" s="13">
        <f t="shared" si="6"/>
        <v>155.9485045236645</v>
      </c>
      <c r="L88" s="61">
        <f t="shared" si="7"/>
        <v>0.20745005523673687</v>
      </c>
      <c r="M88" s="13">
        <v>355.03030410046352</v>
      </c>
      <c r="N88" s="13">
        <v>214.32181766594982</v>
      </c>
      <c r="O88" s="63">
        <f t="shared" si="8"/>
        <v>140.7084864345137</v>
      </c>
      <c r="P88" s="13">
        <v>0</v>
      </c>
      <c r="Q88" s="13">
        <v>0</v>
      </c>
      <c r="R88" s="63">
        <f t="shared" si="11"/>
        <v>0</v>
      </c>
      <c r="S88" s="13">
        <v>142.22498666281976</v>
      </c>
      <c r="T88" s="13">
        <v>116.92797877906561</v>
      </c>
      <c r="U88" s="63">
        <f t="shared" si="9"/>
        <v>25.297007883754148</v>
      </c>
      <c r="V88" s="13">
        <v>410.6219915390098</v>
      </c>
      <c r="W88" s="13">
        <v>420.49515723343228</v>
      </c>
      <c r="X88" s="63">
        <f t="shared" si="10"/>
        <v>-9.8731656944224824</v>
      </c>
      <c r="Y88" s="77" t="s">
        <v>459</v>
      </c>
      <c r="Z88" t="s">
        <v>377</v>
      </c>
      <c r="AA88" s="63" t="s">
        <v>497</v>
      </c>
    </row>
    <row r="89" spans="1:27" ht="60" x14ac:dyDescent="0.25">
      <c r="A89" s="15" t="s">
        <v>26</v>
      </c>
      <c r="B89" s="15"/>
      <c r="C89" s="16" t="s">
        <v>223</v>
      </c>
      <c r="D89" s="16" t="s">
        <v>224</v>
      </c>
      <c r="E89" s="15" t="s">
        <v>221</v>
      </c>
      <c r="F89" s="15" t="s">
        <v>50</v>
      </c>
      <c r="G89" s="15" t="s">
        <v>492</v>
      </c>
      <c r="H89" s="68" t="s">
        <v>222</v>
      </c>
      <c r="I89" s="13">
        <v>1985.7182096800766</v>
      </c>
      <c r="J89" s="13">
        <v>1475.6</v>
      </c>
      <c r="K89" s="13">
        <f t="shared" si="6"/>
        <v>510.11820968007669</v>
      </c>
      <c r="L89" s="61">
        <f t="shared" si="7"/>
        <v>0.34570222938470918</v>
      </c>
      <c r="M89" s="13">
        <v>355.03030410046352</v>
      </c>
      <c r="N89" s="13">
        <v>214.32181766594982</v>
      </c>
      <c r="O89" s="63">
        <f t="shared" si="8"/>
        <v>140.7084864345137</v>
      </c>
      <c r="P89" s="118"/>
      <c r="Q89" s="118"/>
      <c r="R89" s="119"/>
      <c r="S89" s="13">
        <v>142.22498666281976</v>
      </c>
      <c r="T89" s="13">
        <v>116.92797877906561</v>
      </c>
      <c r="U89" s="63">
        <f t="shared" si="9"/>
        <v>25.297007883754148</v>
      </c>
      <c r="V89" s="13">
        <v>808.87088573174969</v>
      </c>
      <c r="W89" s="13">
        <v>479.00460915162171</v>
      </c>
      <c r="X89" s="63">
        <f t="shared" si="10"/>
        <v>329.86627658012799</v>
      </c>
      <c r="Y89" s="77" t="s">
        <v>466</v>
      </c>
      <c r="Z89" t="s">
        <v>377</v>
      </c>
      <c r="AA89" s="63" t="s">
        <v>497</v>
      </c>
    </row>
    <row r="90" spans="1:27" ht="60" x14ac:dyDescent="0.25">
      <c r="A90" s="15" t="s">
        <v>26</v>
      </c>
      <c r="B90" s="15"/>
      <c r="C90" s="16" t="s">
        <v>225</v>
      </c>
      <c r="D90" s="16" t="s">
        <v>226</v>
      </c>
      <c r="E90" s="15" t="s">
        <v>221</v>
      </c>
      <c r="F90" s="15" t="s">
        <v>53</v>
      </c>
      <c r="G90" s="15" t="s">
        <v>365</v>
      </c>
      <c r="H90" s="68" t="s">
        <v>222</v>
      </c>
      <c r="I90" s="13">
        <v>1001.3074688372965</v>
      </c>
      <c r="J90" s="13">
        <v>988.92</v>
      </c>
      <c r="K90" s="13">
        <f t="shared" si="6"/>
        <v>12.387468837296524</v>
      </c>
      <c r="L90" s="61">
        <f t="shared" si="7"/>
        <v>1.2526259795834438E-2</v>
      </c>
      <c r="M90" s="13">
        <v>403.75132061951598</v>
      </c>
      <c r="N90" s="13">
        <v>300.14694560282379</v>
      </c>
      <c r="O90" s="63">
        <f t="shared" si="8"/>
        <v>103.60437501669219</v>
      </c>
      <c r="P90" s="13">
        <v>0</v>
      </c>
      <c r="Q90" s="13">
        <v>0</v>
      </c>
      <c r="R90" s="63">
        <f t="shared" si="11"/>
        <v>0</v>
      </c>
      <c r="S90" s="13">
        <v>142.22498666281976</v>
      </c>
      <c r="T90" s="13">
        <v>116.92797877906561</v>
      </c>
      <c r="U90" s="63">
        <f t="shared" si="9"/>
        <v>25.297007883754148</v>
      </c>
      <c r="V90" s="13">
        <v>455.54059003768788</v>
      </c>
      <c r="W90" s="13">
        <v>571.84895981341265</v>
      </c>
      <c r="X90" s="63">
        <f t="shared" si="10"/>
        <v>-116.30836977572477</v>
      </c>
      <c r="Y90" s="77" t="s">
        <v>471</v>
      </c>
      <c r="Z90" t="s">
        <v>377</v>
      </c>
      <c r="AA90" s="63" t="s">
        <v>497</v>
      </c>
    </row>
    <row r="91" spans="1:27" ht="60" x14ac:dyDescent="0.25">
      <c r="A91" s="15" t="s">
        <v>26</v>
      </c>
      <c r="B91" s="15"/>
      <c r="C91" s="16" t="s">
        <v>227</v>
      </c>
      <c r="D91" s="16" t="s">
        <v>228</v>
      </c>
      <c r="E91" s="15" t="s">
        <v>221</v>
      </c>
      <c r="F91" s="15" t="s">
        <v>53</v>
      </c>
      <c r="G91" s="15" t="s">
        <v>492</v>
      </c>
      <c r="H91" s="68" t="s">
        <v>222</v>
      </c>
      <c r="I91" s="13">
        <v>2079.3371739937083</v>
      </c>
      <c r="J91" s="13">
        <v>1712.78</v>
      </c>
      <c r="K91" s="13">
        <f t="shared" si="6"/>
        <v>366.55717399370837</v>
      </c>
      <c r="L91" s="61">
        <f t="shared" si="7"/>
        <v>0.21401299290843445</v>
      </c>
      <c r="M91" s="13">
        <v>403.75132061951598</v>
      </c>
      <c r="N91" s="13">
        <v>300.14694560282379</v>
      </c>
      <c r="O91" s="63">
        <f t="shared" si="8"/>
        <v>103.60437501669219</v>
      </c>
      <c r="P91" s="118"/>
      <c r="Q91" s="118"/>
      <c r="R91" s="119"/>
      <c r="S91" s="13">
        <v>142.22498666281976</v>
      </c>
      <c r="T91" s="13">
        <v>116.92797877906561</v>
      </c>
      <c r="U91" s="63">
        <f t="shared" si="9"/>
        <v>25.297007883754148</v>
      </c>
      <c r="V91" s="13">
        <v>853.78948423042789</v>
      </c>
      <c r="W91" s="13">
        <v>630.35841173160225</v>
      </c>
      <c r="X91" s="63">
        <f t="shared" si="10"/>
        <v>223.43107249882564</v>
      </c>
      <c r="Y91" s="77" t="s">
        <v>466</v>
      </c>
      <c r="Z91" t="s">
        <v>377</v>
      </c>
      <c r="AA91" s="63" t="s">
        <v>497</v>
      </c>
    </row>
    <row r="92" spans="1:27" ht="60" x14ac:dyDescent="0.25">
      <c r="A92" s="15" t="s">
        <v>26</v>
      </c>
      <c r="B92" s="15"/>
      <c r="C92" s="16" t="s">
        <v>229</v>
      </c>
      <c r="D92" s="16" t="s">
        <v>230</v>
      </c>
      <c r="E92" s="15" t="s">
        <v>221</v>
      </c>
      <c r="F92" s="15" t="s">
        <v>50</v>
      </c>
      <c r="G92" s="15" t="s">
        <v>365</v>
      </c>
      <c r="H92" s="68" t="s">
        <v>222</v>
      </c>
      <c r="I92" s="13">
        <v>1380.7715300089467</v>
      </c>
      <c r="J92" s="13">
        <v>1113.97</v>
      </c>
      <c r="K92" s="13">
        <f t="shared" si="6"/>
        <v>266.80153000894666</v>
      </c>
      <c r="L92" s="61">
        <f t="shared" si="7"/>
        <v>0.23950513030776999</v>
      </c>
      <c r="M92" s="13">
        <v>437.69407639848185</v>
      </c>
      <c r="N92" s="13">
        <v>264.97970184153803</v>
      </c>
      <c r="O92" s="63">
        <f t="shared" si="8"/>
        <v>172.71437455694382</v>
      </c>
      <c r="P92" s="13">
        <v>0</v>
      </c>
      <c r="Q92" s="13">
        <v>0</v>
      </c>
      <c r="R92" s="63">
        <f t="shared" si="11"/>
        <v>0</v>
      </c>
      <c r="S92" s="13">
        <v>340.43214892696307</v>
      </c>
      <c r="T92" s="13">
        <v>279.88080026903998</v>
      </c>
      <c r="U92" s="63">
        <f t="shared" si="9"/>
        <v>60.551348657923086</v>
      </c>
      <c r="V92" s="13">
        <v>602.92248995531918</v>
      </c>
      <c r="W92" s="13">
        <v>569.10945987609227</v>
      </c>
      <c r="X92" s="63">
        <f t="shared" si="10"/>
        <v>33.813030079226905</v>
      </c>
      <c r="Y92" s="77" t="s">
        <v>459</v>
      </c>
      <c r="Z92" t="s">
        <v>377</v>
      </c>
      <c r="AA92" s="63" t="s">
        <v>497</v>
      </c>
    </row>
    <row r="93" spans="1:27" ht="60" x14ac:dyDescent="0.25">
      <c r="A93" s="15" t="s">
        <v>26</v>
      </c>
      <c r="B93" s="15"/>
      <c r="C93" s="16" t="s">
        <v>231</v>
      </c>
      <c r="D93" s="16" t="s">
        <v>232</v>
      </c>
      <c r="E93" s="15" t="s">
        <v>221</v>
      </c>
      <c r="F93" s="15" t="s">
        <v>50</v>
      </c>
      <c r="G93" s="15" t="s">
        <v>492</v>
      </c>
      <c r="H93" s="68" t="s">
        <v>222</v>
      </c>
      <c r="I93" s="13">
        <v>2458.8012351653588</v>
      </c>
      <c r="J93" s="13">
        <v>1837.82</v>
      </c>
      <c r="K93" s="13">
        <f t="shared" si="6"/>
        <v>620.98123516535884</v>
      </c>
      <c r="L93" s="61">
        <f t="shared" si="7"/>
        <v>0.33789012806768826</v>
      </c>
      <c r="M93" s="13">
        <v>437.69407639848185</v>
      </c>
      <c r="N93" s="13">
        <v>264.97970184153803</v>
      </c>
      <c r="O93" s="63">
        <f t="shared" si="8"/>
        <v>172.71437455694382</v>
      </c>
      <c r="P93" s="118"/>
      <c r="Q93" s="118"/>
      <c r="R93" s="119"/>
      <c r="S93" s="13">
        <v>340.43214892696307</v>
      </c>
      <c r="T93" s="13">
        <v>279.88080026903998</v>
      </c>
      <c r="U93" s="63">
        <f t="shared" si="9"/>
        <v>60.551348657923086</v>
      </c>
      <c r="V93" s="13">
        <v>1001.1713841480591</v>
      </c>
      <c r="W93" s="13">
        <v>627.61891179428176</v>
      </c>
      <c r="X93" s="63">
        <f t="shared" si="10"/>
        <v>373.55247235377738</v>
      </c>
      <c r="Y93" s="77" t="s">
        <v>466</v>
      </c>
      <c r="Z93" t="s">
        <v>377</v>
      </c>
      <c r="AA93" s="63" t="s">
        <v>497</v>
      </c>
    </row>
    <row r="94" spans="1:27" ht="60" x14ac:dyDescent="0.25">
      <c r="A94" s="15" t="s">
        <v>26</v>
      </c>
      <c r="B94" s="15"/>
      <c r="C94" s="16" t="s">
        <v>233</v>
      </c>
      <c r="D94" s="16" t="s">
        <v>234</v>
      </c>
      <c r="E94" s="15" t="s">
        <v>221</v>
      </c>
      <c r="F94" s="15" t="s">
        <v>53</v>
      </c>
      <c r="G94" s="15" t="s">
        <v>365</v>
      </c>
      <c r="H94" s="68" t="s">
        <v>222</v>
      </c>
      <c r="I94" s="13">
        <v>1496.1883427299319</v>
      </c>
      <c r="J94" s="13">
        <v>1407.19</v>
      </c>
      <c r="K94" s="13">
        <f t="shared" si="6"/>
        <v>88.998342729931892</v>
      </c>
      <c r="L94" s="61">
        <f t="shared" si="7"/>
        <v>6.3245434326517413E-2</v>
      </c>
      <c r="M94" s="13">
        <v>497.75909079361224</v>
      </c>
      <c r="N94" s="13">
        <v>371.09076910894578</v>
      </c>
      <c r="O94" s="63">
        <f t="shared" si="8"/>
        <v>126.66832168466647</v>
      </c>
      <c r="P94" s="13">
        <v>0</v>
      </c>
      <c r="Q94" s="13">
        <v>0</v>
      </c>
      <c r="R94" s="63">
        <f t="shared" si="11"/>
        <v>0</v>
      </c>
      <c r="S94" s="13">
        <v>340.43214892696307</v>
      </c>
      <c r="T94" s="13">
        <v>279.88080026903998</v>
      </c>
      <c r="U94" s="63">
        <f t="shared" si="9"/>
        <v>60.551348657923086</v>
      </c>
      <c r="V94" s="13">
        <v>658.29974720891346</v>
      </c>
      <c r="W94" s="13">
        <v>756.23779761134074</v>
      </c>
      <c r="X94" s="63">
        <f t="shared" si="10"/>
        <v>-97.93805040242728</v>
      </c>
      <c r="Y94" s="77" t="s">
        <v>471</v>
      </c>
      <c r="Z94" t="s">
        <v>377</v>
      </c>
      <c r="AA94" s="63" t="s">
        <v>497</v>
      </c>
    </row>
    <row r="95" spans="1:27" ht="60" x14ac:dyDescent="0.25">
      <c r="A95" s="15" t="s">
        <v>26</v>
      </c>
      <c r="B95" s="15"/>
      <c r="C95" s="16" t="s">
        <v>235</v>
      </c>
      <c r="D95" s="16" t="s">
        <v>236</v>
      </c>
      <c r="E95" s="15" t="s">
        <v>221</v>
      </c>
      <c r="F95" s="15" t="s">
        <v>53</v>
      </c>
      <c r="G95" s="15" t="s">
        <v>492</v>
      </c>
      <c r="H95" s="68" t="s">
        <v>222</v>
      </c>
      <c r="I95" s="13">
        <v>2574.2180478863443</v>
      </c>
      <c r="J95" s="13">
        <v>2131.0700000000002</v>
      </c>
      <c r="K95" s="13">
        <f t="shared" si="6"/>
        <v>443.1480478863441</v>
      </c>
      <c r="L95" s="61">
        <f t="shared" si="7"/>
        <v>0.20794626543771155</v>
      </c>
      <c r="M95" s="13">
        <v>497.75909079361224</v>
      </c>
      <c r="N95" s="13">
        <v>371.09076910894578</v>
      </c>
      <c r="O95" s="63">
        <f t="shared" si="8"/>
        <v>126.66832168466647</v>
      </c>
      <c r="P95" s="118"/>
      <c r="Q95" s="118"/>
      <c r="R95" s="119"/>
      <c r="S95" s="13">
        <v>340.43214892696307</v>
      </c>
      <c r="T95" s="13">
        <v>279.88080026903998</v>
      </c>
      <c r="U95" s="63">
        <f t="shared" si="9"/>
        <v>60.551348657923086</v>
      </c>
      <c r="V95" s="13">
        <v>1056.5486414016532</v>
      </c>
      <c r="W95" s="13">
        <v>814.74724952953022</v>
      </c>
      <c r="X95" s="63">
        <f t="shared" si="10"/>
        <v>241.80139187212296</v>
      </c>
      <c r="Y95" s="77" t="s">
        <v>466</v>
      </c>
      <c r="Z95" t="s">
        <v>377</v>
      </c>
      <c r="AA95" s="63" t="s">
        <v>497</v>
      </c>
    </row>
    <row r="96" spans="1:27" ht="75" x14ac:dyDescent="0.25">
      <c r="A96" s="15" t="s">
        <v>26</v>
      </c>
      <c r="B96" s="15"/>
      <c r="C96" s="16" t="s">
        <v>237</v>
      </c>
      <c r="D96" s="16" t="s">
        <v>238</v>
      </c>
      <c r="E96" s="15" t="s">
        <v>239</v>
      </c>
      <c r="F96" s="15" t="s">
        <v>50</v>
      </c>
      <c r="G96" s="15" t="s">
        <v>365</v>
      </c>
      <c r="H96" s="68" t="s">
        <v>240</v>
      </c>
      <c r="I96" s="13">
        <v>778.93200446191145</v>
      </c>
      <c r="J96" s="13">
        <v>897.41</v>
      </c>
      <c r="K96" s="13">
        <f t="shared" si="6"/>
        <v>-118.47799553808852</v>
      </c>
      <c r="L96" s="61">
        <f t="shared" si="7"/>
        <v>-0.13202214766727416</v>
      </c>
      <c r="M96" s="13">
        <v>405.37042184605161</v>
      </c>
      <c r="N96" s="13">
        <v>324.7300267665907</v>
      </c>
      <c r="O96" s="63">
        <f t="shared" si="8"/>
        <v>80.640395079460916</v>
      </c>
      <c r="P96" s="13">
        <v>0</v>
      </c>
      <c r="Q96" s="13">
        <v>0</v>
      </c>
      <c r="R96" s="63">
        <f t="shared" si="11"/>
        <v>0</v>
      </c>
      <c r="S96" s="13">
        <v>0</v>
      </c>
      <c r="T96" s="13">
        <v>0</v>
      </c>
      <c r="U96" s="63">
        <f t="shared" si="9"/>
        <v>0</v>
      </c>
      <c r="V96" s="13">
        <v>373.73340137560655</v>
      </c>
      <c r="W96" s="13">
        <v>572.66590268496282</v>
      </c>
      <c r="X96" s="63">
        <f t="shared" si="10"/>
        <v>-198.93250130935627</v>
      </c>
      <c r="Y96" s="77" t="s">
        <v>471</v>
      </c>
      <c r="Z96" t="s">
        <v>377</v>
      </c>
      <c r="AA96" s="63" t="s">
        <v>497</v>
      </c>
    </row>
    <row r="97" spans="1:27" ht="75" x14ac:dyDescent="0.25">
      <c r="A97" s="15" t="s">
        <v>26</v>
      </c>
      <c r="B97" s="15"/>
      <c r="C97" s="16" t="s">
        <v>241</v>
      </c>
      <c r="D97" s="16" t="s">
        <v>242</v>
      </c>
      <c r="E97" s="15" t="s">
        <v>239</v>
      </c>
      <c r="F97" s="15" t="s">
        <v>50</v>
      </c>
      <c r="G97" s="15" t="s">
        <v>492</v>
      </c>
      <c r="H97" s="68" t="s">
        <v>240</v>
      </c>
      <c r="I97" s="13">
        <v>1856.9617096183235</v>
      </c>
      <c r="J97" s="13">
        <v>1621.25</v>
      </c>
      <c r="K97" s="13">
        <f t="shared" si="6"/>
        <v>235.71170961832354</v>
      </c>
      <c r="L97" s="61">
        <f t="shared" si="7"/>
        <v>0.1453888725479251</v>
      </c>
      <c r="M97" s="13">
        <v>405.37042184605161</v>
      </c>
      <c r="N97" s="13">
        <v>324.7300267665907</v>
      </c>
      <c r="O97" s="63">
        <f t="shared" si="8"/>
        <v>80.640395079460916</v>
      </c>
      <c r="P97" s="118"/>
      <c r="Q97" s="118"/>
      <c r="R97" s="119"/>
      <c r="S97" s="13">
        <v>0</v>
      </c>
      <c r="T97" s="13">
        <v>0</v>
      </c>
      <c r="U97" s="63">
        <f t="shared" si="9"/>
        <v>0</v>
      </c>
      <c r="V97" s="13">
        <v>771.98229556834656</v>
      </c>
      <c r="W97" s="13">
        <v>631.17535460315219</v>
      </c>
      <c r="X97" s="63">
        <f t="shared" si="10"/>
        <v>140.80694096519437</v>
      </c>
      <c r="Y97" s="77" t="s">
        <v>466</v>
      </c>
      <c r="Z97" t="s">
        <v>377</v>
      </c>
      <c r="AA97" s="63" t="s">
        <v>497</v>
      </c>
    </row>
    <row r="98" spans="1:27" ht="75" x14ac:dyDescent="0.25">
      <c r="A98" s="15" t="s">
        <v>26</v>
      </c>
      <c r="B98" s="15"/>
      <c r="C98" s="16" t="s">
        <v>243</v>
      </c>
      <c r="D98" s="16" t="s">
        <v>244</v>
      </c>
      <c r="E98" s="15" t="s">
        <v>239</v>
      </c>
      <c r="F98" s="15" t="s">
        <v>53</v>
      </c>
      <c r="G98" s="15" t="s">
        <v>365</v>
      </c>
      <c r="H98" s="68" t="s">
        <v>245</v>
      </c>
      <c r="I98" s="13">
        <v>856.42670353133792</v>
      </c>
      <c r="J98" s="13">
        <v>1256.76</v>
      </c>
      <c r="K98" s="13">
        <f t="shared" si="6"/>
        <v>-400.33329646866207</v>
      </c>
      <c r="L98" s="61">
        <f t="shared" si="7"/>
        <v>-0.31854395148529713</v>
      </c>
      <c r="M98" s="13">
        <v>442.4565687486139</v>
      </c>
      <c r="N98" s="13">
        <v>454.76809939821783</v>
      </c>
      <c r="O98" s="63">
        <f t="shared" si="8"/>
        <v>-12.311530649603924</v>
      </c>
      <c r="P98" s="13">
        <v>0</v>
      </c>
      <c r="Q98" s="13">
        <v>0</v>
      </c>
      <c r="R98" s="63">
        <f t="shared" si="11"/>
        <v>0</v>
      </c>
      <c r="S98" s="13">
        <v>0</v>
      </c>
      <c r="T98" s="13">
        <v>0</v>
      </c>
      <c r="U98" s="63">
        <f t="shared" si="9"/>
        <v>0</v>
      </c>
      <c r="V98" s="13">
        <v>414.16053935974844</v>
      </c>
      <c r="W98" s="13">
        <v>801.98984598796346</v>
      </c>
      <c r="X98" s="63">
        <f t="shared" si="10"/>
        <v>-387.82930662821502</v>
      </c>
      <c r="Y98" s="77" t="s">
        <v>471</v>
      </c>
      <c r="Z98" t="s">
        <v>377</v>
      </c>
      <c r="AA98" s="63" t="s">
        <v>497</v>
      </c>
    </row>
    <row r="99" spans="1:27" ht="75" x14ac:dyDescent="0.25">
      <c r="A99" s="15" t="s">
        <v>26</v>
      </c>
      <c r="B99" s="15"/>
      <c r="C99" s="16" t="s">
        <v>246</v>
      </c>
      <c r="D99" s="16" t="s">
        <v>247</v>
      </c>
      <c r="E99" s="15" t="s">
        <v>239</v>
      </c>
      <c r="F99" s="15" t="s">
        <v>53</v>
      </c>
      <c r="G99" s="15" t="s">
        <v>492</v>
      </c>
      <c r="H99" s="68" t="s">
        <v>245</v>
      </c>
      <c r="I99" s="13">
        <v>1963.8550046928435</v>
      </c>
      <c r="J99" s="13">
        <v>1980.6</v>
      </c>
      <c r="K99" s="13">
        <f t="shared" si="6"/>
        <v>-16.744995307156387</v>
      </c>
      <c r="L99" s="61">
        <f t="shared" si="7"/>
        <v>-8.4545063653218566E-3</v>
      </c>
      <c r="M99" s="13">
        <v>460.99964219989511</v>
      </c>
      <c r="N99" s="13">
        <v>454.76809939821783</v>
      </c>
      <c r="O99" s="63">
        <f t="shared" si="8"/>
        <v>6.2315428016772785</v>
      </c>
      <c r="P99" s="118"/>
      <c r="Q99" s="118"/>
      <c r="R99" s="119"/>
      <c r="S99" s="13">
        <v>0</v>
      </c>
      <c r="T99" s="13">
        <v>0</v>
      </c>
      <c r="U99" s="63">
        <f t="shared" si="9"/>
        <v>0</v>
      </c>
      <c r="V99" s="13">
        <v>823.26994907803123</v>
      </c>
      <c r="W99" s="13">
        <v>860.49929790615283</v>
      </c>
      <c r="X99" s="63">
        <f t="shared" si="10"/>
        <v>-37.229348828121601</v>
      </c>
      <c r="Y99" s="77" t="s">
        <v>471</v>
      </c>
      <c r="Z99" t="s">
        <v>377</v>
      </c>
      <c r="AA99" s="63" t="s">
        <v>497</v>
      </c>
    </row>
    <row r="100" spans="1:27" ht="75" x14ac:dyDescent="0.25">
      <c r="A100" s="15" t="s">
        <v>26</v>
      </c>
      <c r="B100" s="15"/>
      <c r="C100" s="16" t="s">
        <v>248</v>
      </c>
      <c r="D100" s="16" t="s">
        <v>249</v>
      </c>
      <c r="E100" s="15" t="s">
        <v>239</v>
      </c>
      <c r="F100" s="15" t="s">
        <v>50</v>
      </c>
      <c r="G100" s="15" t="s">
        <v>365</v>
      </c>
      <c r="H100" s="68" t="s">
        <v>245</v>
      </c>
      <c r="I100" s="13">
        <v>931.66377004267838</v>
      </c>
      <c r="J100" s="13">
        <v>987.12</v>
      </c>
      <c r="K100" s="13">
        <f t="shared" si="6"/>
        <v>-55.456229957321625</v>
      </c>
      <c r="L100" s="61">
        <f t="shared" si="7"/>
        <v>-5.6179826117717879E-2</v>
      </c>
      <c r="M100" s="13">
        <v>484.85481828645391</v>
      </c>
      <c r="N100" s="13">
        <v>357.2030294432497</v>
      </c>
      <c r="O100" s="63">
        <f t="shared" si="8"/>
        <v>127.6517888432042</v>
      </c>
      <c r="P100" s="13">
        <v>0</v>
      </c>
      <c r="Q100" s="13">
        <v>0</v>
      </c>
      <c r="R100" s="63">
        <f t="shared" si="11"/>
        <v>0</v>
      </c>
      <c r="S100" s="13">
        <v>0</v>
      </c>
      <c r="T100" s="13">
        <v>0</v>
      </c>
      <c r="U100" s="63">
        <f t="shared" si="9"/>
        <v>0</v>
      </c>
      <c r="V100" s="13">
        <v>447.01446046886269</v>
      </c>
      <c r="W100" s="13">
        <v>629.93249295345902</v>
      </c>
      <c r="X100" s="63">
        <f t="shared" si="10"/>
        <v>-182.91803248459632</v>
      </c>
      <c r="Y100" s="77" t="s">
        <v>471</v>
      </c>
      <c r="Z100" t="s">
        <v>377</v>
      </c>
      <c r="AA100" s="63" t="s">
        <v>497</v>
      </c>
    </row>
    <row r="101" spans="1:27" ht="75" x14ac:dyDescent="0.25">
      <c r="A101" s="15" t="s">
        <v>26</v>
      </c>
      <c r="B101" s="15"/>
      <c r="C101" s="16" t="s">
        <v>250</v>
      </c>
      <c r="D101" s="16" t="s">
        <v>251</v>
      </c>
      <c r="E101" s="15" t="s">
        <v>239</v>
      </c>
      <c r="F101" s="15" t="s">
        <v>50</v>
      </c>
      <c r="G101" s="15" t="s">
        <v>492</v>
      </c>
      <c r="H101" s="68" t="s">
        <v>245</v>
      </c>
      <c r="I101" s="13">
        <v>2009.6934751990902</v>
      </c>
      <c r="J101" s="13">
        <v>1710.99</v>
      </c>
      <c r="K101" s="13">
        <f t="shared" si="6"/>
        <v>298.70347519909024</v>
      </c>
      <c r="L101" s="61">
        <f t="shared" si="7"/>
        <v>0.17457932261386122</v>
      </c>
      <c r="M101" s="13">
        <v>484.85481828645391</v>
      </c>
      <c r="N101" s="13">
        <v>357.2030294432497</v>
      </c>
      <c r="O101" s="63">
        <f t="shared" si="8"/>
        <v>127.6517888432042</v>
      </c>
      <c r="P101" s="118"/>
      <c r="Q101" s="118"/>
      <c r="R101" s="119"/>
      <c r="S101" s="13">
        <v>0</v>
      </c>
      <c r="T101" s="13">
        <v>0</v>
      </c>
      <c r="U101" s="63">
        <f t="shared" si="9"/>
        <v>0</v>
      </c>
      <c r="V101" s="13">
        <v>845.26335466160276</v>
      </c>
      <c r="W101" s="13">
        <v>688.4419448716485</v>
      </c>
      <c r="X101" s="63">
        <f t="shared" si="10"/>
        <v>156.82140978995426</v>
      </c>
      <c r="Y101" s="77" t="s">
        <v>466</v>
      </c>
      <c r="Z101" t="s">
        <v>377</v>
      </c>
      <c r="AA101" s="63" t="s">
        <v>497</v>
      </c>
    </row>
    <row r="102" spans="1:27" ht="75" x14ac:dyDescent="0.25">
      <c r="A102" s="15" t="s">
        <v>26</v>
      </c>
      <c r="B102" s="15"/>
      <c r="C102" s="16" t="s">
        <v>252</v>
      </c>
      <c r="D102" s="16" t="s">
        <v>253</v>
      </c>
      <c r="E102" s="15" t="s">
        <v>239</v>
      </c>
      <c r="F102" s="15" t="s">
        <v>53</v>
      </c>
      <c r="G102" s="15" t="s">
        <v>365</v>
      </c>
      <c r="H102" s="68" t="s">
        <v>245</v>
      </c>
      <c r="I102" s="13">
        <v>1059.5165347396533</v>
      </c>
      <c r="J102" s="13">
        <v>1382.44</v>
      </c>
      <c r="K102" s="13">
        <f t="shared" si="6"/>
        <v>-322.9234652603468</v>
      </c>
      <c r="L102" s="61">
        <f t="shared" si="7"/>
        <v>-0.23358949774337168</v>
      </c>
      <c r="M102" s="13">
        <v>551.39172890575696</v>
      </c>
      <c r="N102" s="13">
        <v>500.24490933803969</v>
      </c>
      <c r="O102" s="63">
        <f t="shared" si="8"/>
        <v>51.146819567717273</v>
      </c>
      <c r="P102" s="13">
        <v>0</v>
      </c>
      <c r="Q102" s="13">
        <v>0</v>
      </c>
      <c r="R102" s="63">
        <f t="shared" si="11"/>
        <v>0</v>
      </c>
      <c r="S102" s="13">
        <v>0</v>
      </c>
      <c r="T102" s="13">
        <v>0</v>
      </c>
      <c r="U102" s="63">
        <f t="shared" si="9"/>
        <v>0</v>
      </c>
      <c r="V102" s="13">
        <v>508.3585166275052</v>
      </c>
      <c r="W102" s="13">
        <v>882.18883058675942</v>
      </c>
      <c r="X102" s="63">
        <f t="shared" si="10"/>
        <v>-373.83031395925423</v>
      </c>
      <c r="Y102" s="77" t="s">
        <v>471</v>
      </c>
      <c r="Z102" t="s">
        <v>377</v>
      </c>
      <c r="AA102" s="63" t="s">
        <v>497</v>
      </c>
    </row>
    <row r="103" spans="1:27" ht="75" x14ac:dyDescent="0.25">
      <c r="A103" s="15" t="s">
        <v>26</v>
      </c>
      <c r="B103" s="15"/>
      <c r="C103" s="16" t="s">
        <v>254</v>
      </c>
      <c r="D103" s="16" t="s">
        <v>255</v>
      </c>
      <c r="E103" s="15" t="s">
        <v>239</v>
      </c>
      <c r="F103" s="15" t="s">
        <v>53</v>
      </c>
      <c r="G103" s="15" t="s">
        <v>492</v>
      </c>
      <c r="H103" s="68" t="s">
        <v>245</v>
      </c>
      <c r="I103" s="13">
        <v>2137.5462398960653</v>
      </c>
      <c r="J103" s="13">
        <v>2106.2800000000002</v>
      </c>
      <c r="K103" s="13">
        <f t="shared" si="6"/>
        <v>31.266239896065144</v>
      </c>
      <c r="L103" s="61">
        <f t="shared" si="7"/>
        <v>1.4844294156553417E-2</v>
      </c>
      <c r="M103" s="13">
        <v>551.39172890575696</v>
      </c>
      <c r="N103" s="13">
        <v>500.24490933803969</v>
      </c>
      <c r="O103" s="63">
        <f t="shared" si="8"/>
        <v>51.146819567717273</v>
      </c>
      <c r="P103" s="118"/>
      <c r="Q103" s="118"/>
      <c r="R103" s="119"/>
      <c r="S103" s="13">
        <v>0</v>
      </c>
      <c r="T103" s="13">
        <v>0</v>
      </c>
      <c r="U103" s="63">
        <f t="shared" si="9"/>
        <v>0</v>
      </c>
      <c r="V103" s="13">
        <v>906.60741082024515</v>
      </c>
      <c r="W103" s="13">
        <v>940.69828250494902</v>
      </c>
      <c r="X103" s="63">
        <f t="shared" si="10"/>
        <v>-34.09087168470387</v>
      </c>
      <c r="Y103" s="77" t="s">
        <v>466</v>
      </c>
      <c r="Z103" t="s">
        <v>377</v>
      </c>
      <c r="AA103" s="63" t="s">
        <v>497</v>
      </c>
    </row>
    <row r="104" spans="1:27" ht="60" x14ac:dyDescent="0.25">
      <c r="A104" s="15" t="s">
        <v>26</v>
      </c>
      <c r="B104" s="15"/>
      <c r="C104" s="16" t="s">
        <v>256</v>
      </c>
      <c r="D104" s="16" t="s">
        <v>257</v>
      </c>
      <c r="E104" s="15" t="s">
        <v>258</v>
      </c>
      <c r="F104" s="15" t="s">
        <v>50</v>
      </c>
      <c r="G104" s="15" t="s">
        <v>365</v>
      </c>
      <c r="H104" s="68" t="s">
        <v>259</v>
      </c>
      <c r="I104" s="13">
        <v>205.1303170316192</v>
      </c>
      <c r="J104" s="13">
        <v>143.65</v>
      </c>
      <c r="K104" s="13">
        <f t="shared" si="6"/>
        <v>61.480317031619194</v>
      </c>
      <c r="L104" s="61">
        <f t="shared" si="7"/>
        <v>0.42798689197089579</v>
      </c>
      <c r="M104" s="13">
        <v>49.015377804914735</v>
      </c>
      <c r="N104" s="13">
        <v>19.873477638115354</v>
      </c>
      <c r="O104" s="63">
        <f t="shared" si="8"/>
        <v>29.141900166799381</v>
      </c>
      <c r="P104" s="118"/>
      <c r="Q104" s="118"/>
      <c r="R104" s="119"/>
      <c r="S104" s="13">
        <v>7.565158865043621</v>
      </c>
      <c r="T104" s="13">
        <v>6.2195733393120003</v>
      </c>
      <c r="U104" s="63">
        <f t="shared" si="9"/>
        <v>1.3455855257316207</v>
      </c>
      <c r="V104" s="13">
        <v>86.175882638639763</v>
      </c>
      <c r="W104" s="13">
        <v>56.686197200644841</v>
      </c>
      <c r="X104" s="63">
        <f t="shared" si="10"/>
        <v>29.489685437994922</v>
      </c>
      <c r="Y104" s="77" t="s">
        <v>465</v>
      </c>
      <c r="Z104" t="s">
        <v>377</v>
      </c>
      <c r="AA104" s="63" t="s">
        <v>497</v>
      </c>
    </row>
    <row r="105" spans="1:27" ht="60" x14ac:dyDescent="0.25">
      <c r="A105" s="15" t="s">
        <v>26</v>
      </c>
      <c r="B105" s="15"/>
      <c r="C105" s="16" t="s">
        <v>260</v>
      </c>
      <c r="D105" s="16" t="s">
        <v>261</v>
      </c>
      <c r="E105" s="15" t="s">
        <v>258</v>
      </c>
      <c r="F105" s="15" t="s">
        <v>50</v>
      </c>
      <c r="G105" s="15" t="s">
        <v>366</v>
      </c>
      <c r="H105" s="68" t="s">
        <v>259</v>
      </c>
      <c r="I105" s="13">
        <v>205.1303170316192</v>
      </c>
      <c r="J105" s="13">
        <v>143.65</v>
      </c>
      <c r="K105" s="13">
        <f t="shared" si="6"/>
        <v>61.480317031619194</v>
      </c>
      <c r="L105" s="61">
        <f t="shared" si="7"/>
        <v>0.42798689197089579</v>
      </c>
      <c r="M105" s="13">
        <v>49.015377804914735</v>
      </c>
      <c r="N105" s="13">
        <v>19.873477638115354</v>
      </c>
      <c r="O105" s="63">
        <f t="shared" si="8"/>
        <v>29.141900166799381</v>
      </c>
      <c r="P105" s="118"/>
      <c r="Q105" s="118"/>
      <c r="R105" s="119"/>
      <c r="S105" s="13">
        <v>7.565158865043621</v>
      </c>
      <c r="T105" s="13">
        <v>6.2195733393120003</v>
      </c>
      <c r="U105" s="63">
        <f t="shared" si="9"/>
        <v>1.3455855257316207</v>
      </c>
      <c r="V105" s="13">
        <v>86.175882638639763</v>
      </c>
      <c r="W105" s="13">
        <v>56.686197200644841</v>
      </c>
      <c r="X105" s="63">
        <f t="shared" si="10"/>
        <v>29.489685437994922</v>
      </c>
      <c r="Y105" s="77" t="s">
        <v>465</v>
      </c>
      <c r="Z105" t="s">
        <v>377</v>
      </c>
      <c r="AA105" s="63" t="s">
        <v>497</v>
      </c>
    </row>
    <row r="106" spans="1:27" ht="60" x14ac:dyDescent="0.25">
      <c r="A106" s="15" t="s">
        <v>26</v>
      </c>
      <c r="B106" s="15"/>
      <c r="C106" s="16" t="s">
        <v>262</v>
      </c>
      <c r="D106" s="16" t="s">
        <v>263</v>
      </c>
      <c r="E106" s="15" t="s">
        <v>258</v>
      </c>
      <c r="F106" s="15" t="s">
        <v>53</v>
      </c>
      <c r="G106" s="15" t="s">
        <v>365</v>
      </c>
      <c r="H106" s="68" t="s">
        <v>259</v>
      </c>
      <c r="I106" s="13">
        <v>226.21315914051118</v>
      </c>
      <c r="J106" s="13">
        <v>189.71</v>
      </c>
      <c r="K106" s="13">
        <f t="shared" si="6"/>
        <v>36.503159140511173</v>
      </c>
      <c r="L106" s="61">
        <f t="shared" si="7"/>
        <v>0.19241557714675639</v>
      </c>
      <c r="M106" s="13">
        <v>111.48357360389619</v>
      </c>
      <c r="N106" s="13">
        <v>27.831807683170933</v>
      </c>
      <c r="O106" s="63">
        <f t="shared" si="8"/>
        <v>83.651765920725254</v>
      </c>
      <c r="P106" s="13">
        <v>0</v>
      </c>
      <c r="Q106" s="118"/>
      <c r="R106" s="119"/>
      <c r="S106" s="13">
        <v>7.565158865043621</v>
      </c>
      <c r="T106" s="13">
        <v>6.2195733393120003</v>
      </c>
      <c r="U106" s="63">
        <f t="shared" si="9"/>
        <v>1.3455855257316207</v>
      </c>
      <c r="V106" s="13">
        <v>107.21371669425179</v>
      </c>
      <c r="W106" s="13">
        <v>76.533775162451562</v>
      </c>
      <c r="X106" s="63">
        <f t="shared" si="10"/>
        <v>30.679941531800225</v>
      </c>
      <c r="Y106" s="77" t="s">
        <v>465</v>
      </c>
      <c r="Z106" t="s">
        <v>377</v>
      </c>
      <c r="AA106" s="63" t="s">
        <v>497</v>
      </c>
    </row>
    <row r="107" spans="1:27" x14ac:dyDescent="0.25">
      <c r="A107" s="15" t="s">
        <v>26</v>
      </c>
      <c r="B107" s="15"/>
      <c r="C107" s="16" t="s">
        <v>264</v>
      </c>
      <c r="D107" s="16" t="s">
        <v>265</v>
      </c>
      <c r="E107" s="15" t="s">
        <v>258</v>
      </c>
      <c r="F107" s="15" t="s">
        <v>53</v>
      </c>
      <c r="G107" s="15" t="s">
        <v>366</v>
      </c>
      <c r="H107" s="68" t="s">
        <v>259</v>
      </c>
      <c r="I107" s="67" t="s">
        <v>378</v>
      </c>
      <c r="J107" s="13">
        <v>189.71</v>
      </c>
      <c r="K107" s="64"/>
      <c r="L107" s="65"/>
      <c r="M107" s="64"/>
      <c r="N107" s="13">
        <v>27.831807683170933</v>
      </c>
      <c r="O107" s="65"/>
      <c r="P107" s="64"/>
      <c r="Q107" s="118"/>
      <c r="R107" s="65"/>
      <c r="S107" s="64"/>
      <c r="T107" s="13">
        <v>6.2195733393120003</v>
      </c>
      <c r="U107" s="65"/>
      <c r="V107" s="64"/>
      <c r="W107" s="13">
        <v>76.533775162451562</v>
      </c>
      <c r="X107" s="65"/>
      <c r="Y107" s="77" t="s">
        <v>478</v>
      </c>
      <c r="Z107" s="78"/>
      <c r="AA107" s="65"/>
    </row>
    <row r="108" spans="1:27" ht="30" x14ac:dyDescent="0.25">
      <c r="A108" s="15" t="s">
        <v>26</v>
      </c>
      <c r="B108" s="15"/>
      <c r="C108" s="16" t="s">
        <v>266</v>
      </c>
      <c r="D108" s="16" t="s">
        <v>267</v>
      </c>
      <c r="E108" s="15" t="s">
        <v>268</v>
      </c>
      <c r="F108" s="15" t="s">
        <v>50</v>
      </c>
      <c r="G108" s="15" t="s">
        <v>365</v>
      </c>
      <c r="H108" s="68" t="s">
        <v>269</v>
      </c>
      <c r="I108" s="13">
        <v>1060.752092711137</v>
      </c>
      <c r="J108" s="13">
        <v>923.82</v>
      </c>
      <c r="K108" s="13">
        <f t="shared" si="6"/>
        <v>136.93209271113699</v>
      </c>
      <c r="L108" s="61">
        <f t="shared" si="7"/>
        <v>0.14822378029392835</v>
      </c>
      <c r="M108" s="13">
        <v>545.79285555742888</v>
      </c>
      <c r="N108" s="13">
        <v>331.22462730192251</v>
      </c>
      <c r="O108" s="63">
        <f t="shared" si="8"/>
        <v>214.56822825550637</v>
      </c>
      <c r="P108" s="13">
        <v>0</v>
      </c>
      <c r="Q108" s="13">
        <v>0</v>
      </c>
      <c r="R108" s="63">
        <f t="shared" si="11"/>
        <v>0</v>
      </c>
      <c r="S108" s="13">
        <v>7.565158865043621</v>
      </c>
      <c r="T108" s="13">
        <v>6.2195733393120003</v>
      </c>
      <c r="U108" s="63">
        <f t="shared" si="9"/>
        <v>1.3455855257316207</v>
      </c>
      <c r="V108" s="13">
        <v>507.62745298588038</v>
      </c>
      <c r="W108" s="13">
        <v>586.38175592277662</v>
      </c>
      <c r="X108" s="63">
        <f t="shared" si="10"/>
        <v>-78.754302936896238</v>
      </c>
      <c r="Y108" s="77" t="s">
        <v>459</v>
      </c>
      <c r="Z108" t="s">
        <v>376</v>
      </c>
      <c r="AA108" s="63">
        <v>21.063636363636363</v>
      </c>
    </row>
    <row r="109" spans="1:27" ht="30" x14ac:dyDescent="0.25">
      <c r="A109" s="15" t="s">
        <v>26</v>
      </c>
      <c r="B109" s="15"/>
      <c r="C109" s="16" t="s">
        <v>270</v>
      </c>
      <c r="D109" s="16" t="s">
        <v>271</v>
      </c>
      <c r="E109" s="15" t="s">
        <v>268</v>
      </c>
      <c r="F109" s="15" t="s">
        <v>50</v>
      </c>
      <c r="G109" s="15" t="s">
        <v>366</v>
      </c>
      <c r="H109" s="68" t="s">
        <v>269</v>
      </c>
      <c r="I109" s="13">
        <v>1108.2686420029313</v>
      </c>
      <c r="J109" s="13">
        <v>965.7</v>
      </c>
      <c r="K109" s="13">
        <f t="shared" si="6"/>
        <v>142.56864200293126</v>
      </c>
      <c r="L109" s="61">
        <f t="shared" si="7"/>
        <v>0.14763243450650432</v>
      </c>
      <c r="M109" s="13">
        <v>570.52133444999856</v>
      </c>
      <c r="N109" s="13">
        <v>346.3786952176967</v>
      </c>
      <c r="O109" s="63">
        <f t="shared" si="8"/>
        <v>224.14263923230186</v>
      </c>
      <c r="P109" s="13">
        <v>0</v>
      </c>
      <c r="Q109" s="13">
        <v>0</v>
      </c>
      <c r="R109" s="63">
        <f t="shared" si="11"/>
        <v>0</v>
      </c>
      <c r="S109" s="13">
        <v>7.565158865043621</v>
      </c>
      <c r="T109" s="13">
        <v>6.2195733393120003</v>
      </c>
      <c r="U109" s="63">
        <f t="shared" si="9"/>
        <v>1.3455855257316207</v>
      </c>
      <c r="V109" s="13">
        <v>530.42600470378238</v>
      </c>
      <c r="W109" s="13">
        <v>613.10616471474157</v>
      </c>
      <c r="X109" s="63">
        <f t="shared" si="10"/>
        <v>-82.680160010959185</v>
      </c>
      <c r="Y109" s="77" t="s">
        <v>459</v>
      </c>
      <c r="Z109" t="s">
        <v>376</v>
      </c>
      <c r="AA109" s="63">
        <v>21.063636363636363</v>
      </c>
    </row>
    <row r="110" spans="1:27" ht="30" x14ac:dyDescent="0.25">
      <c r="A110" s="15" t="s">
        <v>26</v>
      </c>
      <c r="B110" s="15"/>
      <c r="C110" s="16" t="s">
        <v>272</v>
      </c>
      <c r="D110" s="16" t="s">
        <v>273</v>
      </c>
      <c r="E110" s="15" t="s">
        <v>268</v>
      </c>
      <c r="F110" s="15" t="s">
        <v>53</v>
      </c>
      <c r="G110" s="15" t="s">
        <v>365</v>
      </c>
      <c r="H110" s="68" t="s">
        <v>269</v>
      </c>
      <c r="I110" s="13">
        <v>1204.6737841186607</v>
      </c>
      <c r="J110" s="13">
        <v>1290.3699999999999</v>
      </c>
      <c r="K110" s="13">
        <f t="shared" si="6"/>
        <v>-85.696215881339185</v>
      </c>
      <c r="L110" s="61">
        <f t="shared" si="7"/>
        <v>-6.6412126662383053E-2</v>
      </c>
      <c r="M110" s="13">
        <v>620.69232871358417</v>
      </c>
      <c r="N110" s="13">
        <v>463.86346138618217</v>
      </c>
      <c r="O110" s="63">
        <f t="shared" si="8"/>
        <v>156.82886732740201</v>
      </c>
      <c r="P110" s="13">
        <v>0</v>
      </c>
      <c r="Q110" s="13">
        <v>0</v>
      </c>
      <c r="R110" s="63">
        <f t="shared" si="11"/>
        <v>0</v>
      </c>
      <c r="S110" s="13">
        <v>7.565158865043621</v>
      </c>
      <c r="T110" s="13">
        <v>6.2195733393120003</v>
      </c>
      <c r="U110" s="63">
        <f t="shared" si="9"/>
        <v>1.3455855257316207</v>
      </c>
      <c r="V110" s="13">
        <v>576.68141784205716</v>
      </c>
      <c r="W110" s="13">
        <v>820.29217809183729</v>
      </c>
      <c r="X110" s="63">
        <f t="shared" si="10"/>
        <v>-243.61076024978013</v>
      </c>
      <c r="Y110" s="77" t="s">
        <v>471</v>
      </c>
      <c r="Z110" t="s">
        <v>376</v>
      </c>
      <c r="AA110" s="63">
        <v>21.063636363636363</v>
      </c>
    </row>
    <row r="111" spans="1:27" ht="30" x14ac:dyDescent="0.25">
      <c r="A111" s="15" t="s">
        <v>26</v>
      </c>
      <c r="B111" s="15"/>
      <c r="C111" s="16" t="s">
        <v>274</v>
      </c>
      <c r="D111" s="16" t="s">
        <v>275</v>
      </c>
      <c r="E111" s="15" t="s">
        <v>268</v>
      </c>
      <c r="F111" s="15" t="s">
        <v>53</v>
      </c>
      <c r="G111" s="15" t="s">
        <v>366</v>
      </c>
      <c r="H111" s="68" t="s">
        <v>269</v>
      </c>
      <c r="I111" s="13">
        <v>1258.7110572929967</v>
      </c>
      <c r="J111" s="13">
        <v>1349.03</v>
      </c>
      <c r="K111" s="13">
        <f t="shared" si="6"/>
        <v>-90.318942707003316</v>
      </c>
      <c r="L111" s="61">
        <f t="shared" si="7"/>
        <v>-6.6951026075775411E-2</v>
      </c>
      <c r="M111" s="13">
        <v>648.81431124429685</v>
      </c>
      <c r="N111" s="13">
        <v>485.08597269143235</v>
      </c>
      <c r="O111" s="63">
        <f t="shared" si="8"/>
        <v>163.7283385528645</v>
      </c>
      <c r="P111" s="13">
        <v>0</v>
      </c>
      <c r="Q111" s="13">
        <v>0</v>
      </c>
      <c r="R111" s="63">
        <f t="shared" si="11"/>
        <v>0</v>
      </c>
      <c r="S111" s="13">
        <v>7.565158865043621</v>
      </c>
      <c r="T111" s="13">
        <v>6.2195733393120003</v>
      </c>
      <c r="U111" s="63">
        <f t="shared" si="9"/>
        <v>1.3455855257316207</v>
      </c>
      <c r="V111" s="13">
        <v>602.60862816185704</v>
      </c>
      <c r="W111" s="13">
        <v>857.71837090460883</v>
      </c>
      <c r="X111" s="63">
        <f t="shared" si="10"/>
        <v>-255.10974274275179</v>
      </c>
      <c r="Y111" s="77" t="s">
        <v>471</v>
      </c>
      <c r="Z111" t="s">
        <v>376</v>
      </c>
      <c r="AA111" s="63">
        <v>21.063636363636363</v>
      </c>
    </row>
    <row r="112" spans="1:27" ht="60" x14ac:dyDescent="0.25">
      <c r="A112" s="15" t="s">
        <v>26</v>
      </c>
      <c r="B112" s="15"/>
      <c r="C112" s="16" t="s">
        <v>276</v>
      </c>
      <c r="D112" s="16" t="s">
        <v>277</v>
      </c>
      <c r="E112" s="15" t="s">
        <v>278</v>
      </c>
      <c r="F112" s="15" t="s">
        <v>50</v>
      </c>
      <c r="G112" s="15" t="s">
        <v>365</v>
      </c>
      <c r="H112" s="68" t="s">
        <v>279</v>
      </c>
      <c r="I112" s="13">
        <v>171.1286358184876</v>
      </c>
      <c r="J112" s="13">
        <v>112.79</v>
      </c>
      <c r="K112" s="13">
        <f t="shared" si="6"/>
        <v>58.338635818487589</v>
      </c>
      <c r="L112" s="61">
        <f t="shared" si="7"/>
        <v>0.51723234168354981</v>
      </c>
      <c r="M112" s="13">
        <v>21.019207058684163</v>
      </c>
      <c r="N112" s="13">
        <v>16.444982453490724</v>
      </c>
      <c r="O112" s="63">
        <f t="shared" si="8"/>
        <v>4.5742246051934394</v>
      </c>
      <c r="P112" s="118"/>
      <c r="Q112" s="118"/>
      <c r="R112" s="119"/>
      <c r="S112" s="13">
        <v>7.565158865043621</v>
      </c>
      <c r="T112" s="13">
        <v>6.2195733393120003</v>
      </c>
      <c r="U112" s="63">
        <f t="shared" si="9"/>
        <v>1.3455855257316207</v>
      </c>
      <c r="V112" s="13">
        <v>67.676963806577845</v>
      </c>
      <c r="W112" s="13">
        <v>45.47664008475406</v>
      </c>
      <c r="X112" s="63">
        <f t="shared" si="10"/>
        <v>22.200323721823786</v>
      </c>
      <c r="Y112" s="77" t="s">
        <v>464</v>
      </c>
      <c r="Z112" t="s">
        <v>377</v>
      </c>
      <c r="AA112" s="63" t="s">
        <v>497</v>
      </c>
    </row>
    <row r="113" spans="1:27" ht="30" x14ac:dyDescent="0.25">
      <c r="A113" s="15" t="s">
        <v>26</v>
      </c>
      <c r="B113" s="15"/>
      <c r="C113" s="16" t="s">
        <v>280</v>
      </c>
      <c r="D113" s="16" t="s">
        <v>281</v>
      </c>
      <c r="E113" s="15" t="s">
        <v>278</v>
      </c>
      <c r="F113" s="15" t="s">
        <v>53</v>
      </c>
      <c r="G113" s="15" t="s">
        <v>365</v>
      </c>
      <c r="H113" s="68" t="s">
        <v>279</v>
      </c>
      <c r="I113" s="67" t="s">
        <v>378</v>
      </c>
      <c r="J113" s="13">
        <v>192.42</v>
      </c>
      <c r="K113" s="64"/>
      <c r="L113" s="65"/>
      <c r="M113" s="64"/>
      <c r="N113" s="13">
        <v>23.030372304888576</v>
      </c>
      <c r="O113" s="65"/>
      <c r="P113" s="64"/>
      <c r="Q113" s="118"/>
      <c r="R113" s="65"/>
      <c r="S113" s="64"/>
      <c r="T113" s="13">
        <v>6.2195733393120003</v>
      </c>
      <c r="U113" s="65"/>
      <c r="V113" s="64"/>
      <c r="W113" s="13">
        <v>71.919926881756325</v>
      </c>
      <c r="X113" s="65"/>
      <c r="Y113" s="77" t="s">
        <v>447</v>
      </c>
      <c r="Z113" s="78"/>
      <c r="AA113" s="65"/>
    </row>
    <row r="114" spans="1:27" ht="30" x14ac:dyDescent="0.25">
      <c r="A114" s="15" t="s">
        <v>26</v>
      </c>
      <c r="B114" s="15"/>
      <c r="C114" s="16" t="s">
        <v>282</v>
      </c>
      <c r="D114" s="16" t="s">
        <v>283</v>
      </c>
      <c r="E114" s="15" t="s">
        <v>278</v>
      </c>
      <c r="F114" s="15" t="s">
        <v>50</v>
      </c>
      <c r="G114" s="15" t="s">
        <v>366</v>
      </c>
      <c r="H114" s="68" t="s">
        <v>279</v>
      </c>
      <c r="I114" s="13">
        <v>510.91773662037622</v>
      </c>
      <c r="J114" s="13">
        <v>439.24</v>
      </c>
      <c r="K114" s="13">
        <f t="shared" si="6"/>
        <v>71.677736620376209</v>
      </c>
      <c r="L114" s="61">
        <f t="shared" si="7"/>
        <v>0.16318581326922921</v>
      </c>
      <c r="M114" s="13">
        <v>259.64902837198076</v>
      </c>
      <c r="N114" s="13">
        <v>155.87041284796351</v>
      </c>
      <c r="O114" s="63">
        <f t="shared" si="8"/>
        <v>103.77861552401725</v>
      </c>
      <c r="P114" s="13">
        <v>0</v>
      </c>
      <c r="Q114" s="13">
        <v>0</v>
      </c>
      <c r="R114" s="63">
        <f t="shared" si="11"/>
        <v>0</v>
      </c>
      <c r="S114" s="13">
        <v>7.565158865043621</v>
      </c>
      <c r="T114" s="13">
        <v>6.2195733393120003</v>
      </c>
      <c r="U114" s="63">
        <f t="shared" si="9"/>
        <v>1.3455855257316207</v>
      </c>
      <c r="V114" s="13">
        <v>243.81564025015808</v>
      </c>
      <c r="W114" s="13">
        <v>277.1421684728968</v>
      </c>
      <c r="X114" s="63">
        <f t="shared" si="10"/>
        <v>-33.326528222738716</v>
      </c>
      <c r="Y114" s="77" t="s">
        <v>459</v>
      </c>
      <c r="Z114" t="s">
        <v>377</v>
      </c>
      <c r="AA114" s="63" t="s">
        <v>497</v>
      </c>
    </row>
    <row r="115" spans="1:27" ht="30" x14ac:dyDescent="0.25">
      <c r="A115" s="15" t="s">
        <v>26</v>
      </c>
      <c r="B115" s="15"/>
      <c r="C115" s="16" t="s">
        <v>284</v>
      </c>
      <c r="D115" s="16" t="s">
        <v>285</v>
      </c>
      <c r="E115" s="15" t="s">
        <v>278</v>
      </c>
      <c r="F115" s="15" t="s">
        <v>53</v>
      </c>
      <c r="G115" s="15" t="s">
        <v>366</v>
      </c>
      <c r="H115" s="68" t="s">
        <v>279</v>
      </c>
      <c r="I115" s="67" t="s">
        <v>378</v>
      </c>
      <c r="J115" s="13">
        <v>611.73</v>
      </c>
      <c r="K115" s="64"/>
      <c r="L115" s="65"/>
      <c r="M115" s="64"/>
      <c r="N115" s="13">
        <v>218.28868771114455</v>
      </c>
      <c r="O115" s="65"/>
      <c r="P115" s="64"/>
      <c r="Q115" s="13">
        <v>0</v>
      </c>
      <c r="R115" s="65"/>
      <c r="S115" s="64"/>
      <c r="T115" s="13">
        <v>6.2195733393120003</v>
      </c>
      <c r="U115" s="65"/>
      <c r="V115" s="64"/>
      <c r="W115" s="13">
        <v>387.2176612583371</v>
      </c>
      <c r="X115" s="65"/>
      <c r="Y115" s="77" t="s">
        <v>448</v>
      </c>
      <c r="Z115" s="78"/>
      <c r="AA115" s="65"/>
    </row>
    <row r="116" spans="1:27" ht="75" x14ac:dyDescent="0.25">
      <c r="A116" s="15" t="s">
        <v>26</v>
      </c>
      <c r="B116" s="15"/>
      <c r="C116" s="16" t="s">
        <v>286</v>
      </c>
      <c r="D116" s="16" t="s">
        <v>287</v>
      </c>
      <c r="E116" s="15" t="s">
        <v>278</v>
      </c>
      <c r="F116" s="15" t="s">
        <v>50</v>
      </c>
      <c r="G116" s="15" t="s">
        <v>365</v>
      </c>
      <c r="H116" s="68" t="s">
        <v>288</v>
      </c>
      <c r="I116" s="13">
        <v>207.15122507640643</v>
      </c>
      <c r="J116" s="13">
        <v>175.99</v>
      </c>
      <c r="K116" s="13">
        <f t="shared" si="6"/>
        <v>31.161225076406424</v>
      </c>
      <c r="L116" s="61">
        <f t="shared" si="7"/>
        <v>0.17706247557478516</v>
      </c>
      <c r="M116" s="13">
        <v>101.56339545162513</v>
      </c>
      <c r="N116" s="13">
        <v>60.616271663096938</v>
      </c>
      <c r="O116" s="63">
        <f t="shared" si="8"/>
        <v>40.947123788528188</v>
      </c>
      <c r="P116" s="13">
        <v>0</v>
      </c>
      <c r="Q116" s="13">
        <v>0</v>
      </c>
      <c r="R116" s="63">
        <f t="shared" si="11"/>
        <v>0</v>
      </c>
      <c r="S116" s="13">
        <v>7.565158865043621</v>
      </c>
      <c r="T116" s="13">
        <v>6.2195733393120003</v>
      </c>
      <c r="U116" s="63">
        <f t="shared" si="9"/>
        <v>1.3455855257316207</v>
      </c>
      <c r="V116" s="13">
        <v>98.067756053570776</v>
      </c>
      <c r="W116" s="13">
        <v>109.1601703519744</v>
      </c>
      <c r="X116" s="63">
        <f t="shared" si="10"/>
        <v>-11.092414298403625</v>
      </c>
      <c r="Y116" s="77" t="s">
        <v>459</v>
      </c>
      <c r="Z116" t="s">
        <v>377</v>
      </c>
      <c r="AA116" s="63" t="s">
        <v>497</v>
      </c>
    </row>
    <row r="117" spans="1:27" ht="75" x14ac:dyDescent="0.25">
      <c r="A117" s="15" t="s">
        <v>26</v>
      </c>
      <c r="B117" s="15"/>
      <c r="C117" s="16" t="s">
        <v>289</v>
      </c>
      <c r="D117" s="16" t="s">
        <v>290</v>
      </c>
      <c r="E117" s="15" t="s">
        <v>278</v>
      </c>
      <c r="F117" s="15" t="s">
        <v>53</v>
      </c>
      <c r="G117" s="15" t="s">
        <v>365</v>
      </c>
      <c r="H117" s="68" t="s">
        <v>288</v>
      </c>
      <c r="I117" s="67" t="s">
        <v>378</v>
      </c>
      <c r="J117" s="13">
        <v>243.07</v>
      </c>
      <c r="K117" s="64"/>
      <c r="L117" s="65"/>
      <c r="M117" s="64"/>
      <c r="N117" s="13">
        <v>84.890045221000662</v>
      </c>
      <c r="O117" s="65"/>
      <c r="P117" s="64"/>
      <c r="Q117" s="13">
        <v>0</v>
      </c>
      <c r="R117" s="65"/>
      <c r="S117" s="64"/>
      <c r="T117" s="13">
        <v>6.2195733393120003</v>
      </c>
      <c r="U117" s="65"/>
      <c r="V117" s="64"/>
      <c r="W117" s="13">
        <v>151.96730643520118</v>
      </c>
      <c r="X117" s="65"/>
      <c r="Y117" s="77" t="s">
        <v>449</v>
      </c>
      <c r="Z117" t="s">
        <v>377</v>
      </c>
      <c r="AA117" s="63" t="s">
        <v>497</v>
      </c>
    </row>
    <row r="118" spans="1:27" ht="75" x14ac:dyDescent="0.25">
      <c r="A118" s="15" t="s">
        <v>26</v>
      </c>
      <c r="B118" s="15"/>
      <c r="C118" s="16" t="s">
        <v>291</v>
      </c>
      <c r="D118" s="16" t="s">
        <v>292</v>
      </c>
      <c r="E118" s="15" t="s">
        <v>278</v>
      </c>
      <c r="F118" s="15" t="s">
        <v>50</v>
      </c>
      <c r="G118" s="15" t="s">
        <v>365</v>
      </c>
      <c r="H118" s="68" t="s">
        <v>293</v>
      </c>
      <c r="I118" s="13">
        <v>100.23898916986957</v>
      </c>
      <c r="J118" s="13">
        <v>86.25</v>
      </c>
      <c r="K118" s="13">
        <f t="shared" si="6"/>
        <v>13.988989169869569</v>
      </c>
      <c r="L118" s="61">
        <f t="shared" si="7"/>
        <v>0.16219117878109635</v>
      </c>
      <c r="M118" s="13">
        <v>45.924317943343539</v>
      </c>
      <c r="N118" s="13">
        <v>28.14326898643786</v>
      </c>
      <c r="O118" s="63">
        <f t="shared" si="8"/>
        <v>17.781048956905678</v>
      </c>
      <c r="P118" s="13">
        <v>0</v>
      </c>
      <c r="Q118" s="13">
        <v>0</v>
      </c>
      <c r="R118" s="63">
        <f t="shared" si="11"/>
        <v>0</v>
      </c>
      <c r="S118" s="13">
        <v>7.565158865043621</v>
      </c>
      <c r="T118" s="13">
        <v>6.2195733393120003</v>
      </c>
      <c r="U118" s="63">
        <f t="shared" si="9"/>
        <v>1.3455855257316207</v>
      </c>
      <c r="V118" s="13">
        <v>46.771014688291459</v>
      </c>
      <c r="W118" s="13">
        <v>51.893580083478156</v>
      </c>
      <c r="X118" s="63">
        <f t="shared" si="10"/>
        <v>-5.1225653951866974</v>
      </c>
      <c r="Y118" s="77" t="s">
        <v>459</v>
      </c>
      <c r="Z118" t="s">
        <v>377</v>
      </c>
      <c r="AA118" s="63" t="s">
        <v>497</v>
      </c>
    </row>
    <row r="119" spans="1:27" ht="75" x14ac:dyDescent="0.25">
      <c r="A119" s="15" t="s">
        <v>26</v>
      </c>
      <c r="B119" s="15"/>
      <c r="C119" s="16" t="s">
        <v>294</v>
      </c>
      <c r="D119" s="16" t="s">
        <v>295</v>
      </c>
      <c r="E119" s="15" t="s">
        <v>278</v>
      </c>
      <c r="F119" s="15" t="s">
        <v>53</v>
      </c>
      <c r="G119" s="15" t="s">
        <v>365</v>
      </c>
      <c r="H119" s="68" t="s">
        <v>293</v>
      </c>
      <c r="I119" s="67" t="s">
        <v>378</v>
      </c>
      <c r="J119" s="13">
        <v>117.39</v>
      </c>
      <c r="K119" s="64"/>
      <c r="L119" s="65"/>
      <c r="M119" s="64"/>
      <c r="N119" s="13">
        <v>39.413235281178885</v>
      </c>
      <c r="O119" s="65"/>
      <c r="P119" s="64"/>
      <c r="Q119" s="13">
        <v>0</v>
      </c>
      <c r="R119" s="65"/>
      <c r="S119" s="64"/>
      <c r="T119" s="13">
        <v>6.2195733393120003</v>
      </c>
      <c r="U119" s="65"/>
      <c r="V119" s="64"/>
      <c r="W119" s="13">
        <v>71.76832183640488</v>
      </c>
      <c r="X119" s="65"/>
      <c r="Y119" s="77" t="s">
        <v>449</v>
      </c>
      <c r="Z119" s="78"/>
      <c r="AA119" s="65"/>
    </row>
    <row r="120" spans="1:27" x14ac:dyDescent="0.25">
      <c r="A120" s="15" t="s">
        <v>26</v>
      </c>
      <c r="B120" s="15"/>
      <c r="C120" s="16" t="s">
        <v>296</v>
      </c>
      <c r="D120" s="16" t="s">
        <v>297</v>
      </c>
      <c r="E120" s="15" t="s">
        <v>298</v>
      </c>
      <c r="F120" s="15" t="s">
        <v>50</v>
      </c>
      <c r="G120" s="15" t="s">
        <v>365</v>
      </c>
      <c r="H120" s="68" t="s">
        <v>299</v>
      </c>
      <c r="I120" s="13">
        <v>170.44982797146196</v>
      </c>
      <c r="J120" s="13">
        <v>112.01</v>
      </c>
      <c r="K120" s="13">
        <f t="shared" si="6"/>
        <v>58.439827971461952</v>
      </c>
      <c r="L120" s="61">
        <f t="shared" si="7"/>
        <v>0.52173759460282065</v>
      </c>
      <c r="M120" s="13">
        <v>20.665943074504597</v>
      </c>
      <c r="N120" s="13">
        <v>16.161448273258124</v>
      </c>
      <c r="O120" s="63">
        <f t="shared" si="8"/>
        <v>4.5044948012464729</v>
      </c>
      <c r="P120" s="118"/>
      <c r="Q120" s="118"/>
      <c r="R120" s="119"/>
      <c r="S120" s="13">
        <v>7.565158865043621</v>
      </c>
      <c r="T120" s="13">
        <v>6.2195733393120003</v>
      </c>
      <c r="U120" s="63">
        <f t="shared" si="9"/>
        <v>1.3455855257316207</v>
      </c>
      <c r="V120" s="13">
        <v>67.351270210607808</v>
      </c>
      <c r="W120" s="13">
        <v>44.976623628371179</v>
      </c>
      <c r="X120" s="63">
        <f t="shared" si="10"/>
        <v>22.374646582236629</v>
      </c>
      <c r="Y120" s="77" t="s">
        <v>459</v>
      </c>
      <c r="Z120" t="s">
        <v>377</v>
      </c>
      <c r="AA120" s="63" t="s">
        <v>497</v>
      </c>
    </row>
    <row r="121" spans="1:27" x14ac:dyDescent="0.25">
      <c r="A121" s="15" t="s">
        <v>26</v>
      </c>
      <c r="B121" s="15"/>
      <c r="C121" s="16" t="s">
        <v>300</v>
      </c>
      <c r="D121" s="16" t="s">
        <v>301</v>
      </c>
      <c r="E121" s="15" t="s">
        <v>298</v>
      </c>
      <c r="F121" s="15" t="s">
        <v>53</v>
      </c>
      <c r="G121" s="15" t="s">
        <v>365</v>
      </c>
      <c r="H121" s="68" t="s">
        <v>299</v>
      </c>
      <c r="I121" s="67" t="s">
        <v>378</v>
      </c>
      <c r="J121" s="13">
        <v>191.33</v>
      </c>
      <c r="K121" s="64"/>
      <c r="L121" s="65"/>
      <c r="M121" s="64"/>
      <c r="N121" s="13">
        <v>22.633296920321534</v>
      </c>
      <c r="O121" s="65"/>
      <c r="P121" s="64"/>
      <c r="Q121" s="118"/>
      <c r="R121" s="65"/>
      <c r="S121" s="64"/>
      <c r="T121" s="13">
        <v>6.2195733393120003</v>
      </c>
      <c r="U121" s="65"/>
      <c r="V121" s="64"/>
      <c r="W121" s="13">
        <v>71.219678937945147</v>
      </c>
      <c r="X121" s="65"/>
      <c r="Y121" s="77" t="s">
        <v>450</v>
      </c>
      <c r="Z121" s="78"/>
      <c r="AA121" s="65"/>
    </row>
    <row r="122" spans="1:27" x14ac:dyDescent="0.25">
      <c r="A122" s="15" t="s">
        <v>26</v>
      </c>
      <c r="B122" s="15"/>
      <c r="C122" s="16" t="s">
        <v>302</v>
      </c>
      <c r="D122" s="16" t="s">
        <v>303</v>
      </c>
      <c r="E122" s="15" t="s">
        <v>298</v>
      </c>
      <c r="F122" s="15" t="s">
        <v>50</v>
      </c>
      <c r="G122" s="15" t="s">
        <v>366</v>
      </c>
      <c r="H122" s="68" t="s">
        <v>299</v>
      </c>
      <c r="I122" s="13">
        <v>429.46079497730057</v>
      </c>
      <c r="J122" s="13">
        <v>367.45</v>
      </c>
      <c r="K122" s="13">
        <f t="shared" si="6"/>
        <v>62.010794977300577</v>
      </c>
      <c r="L122" s="61">
        <f t="shared" si="7"/>
        <v>0.16875981760049141</v>
      </c>
      <c r="M122" s="13">
        <v>217.25735027043288</v>
      </c>
      <c r="N122" s="13">
        <v>129.89201070663628</v>
      </c>
      <c r="O122" s="63">
        <f t="shared" si="8"/>
        <v>87.365339563796596</v>
      </c>
      <c r="P122" s="13">
        <v>0</v>
      </c>
      <c r="Q122" s="13">
        <v>0</v>
      </c>
      <c r="R122" s="63">
        <f t="shared" si="11"/>
        <v>0</v>
      </c>
      <c r="S122" s="13">
        <v>7.565158865043621</v>
      </c>
      <c r="T122" s="13">
        <v>6.2195733393120003</v>
      </c>
      <c r="U122" s="63">
        <f t="shared" si="9"/>
        <v>1.3455855257316207</v>
      </c>
      <c r="V122" s="13">
        <v>204.73240873375477</v>
      </c>
      <c r="W122" s="13">
        <v>231.3288962580998</v>
      </c>
      <c r="X122" s="63">
        <f t="shared" si="10"/>
        <v>-26.596487524345036</v>
      </c>
      <c r="Y122" s="77" t="s">
        <v>459</v>
      </c>
      <c r="Z122" t="s">
        <v>377</v>
      </c>
      <c r="AA122" s="63" t="s">
        <v>497</v>
      </c>
    </row>
    <row r="123" spans="1:27" x14ac:dyDescent="0.25">
      <c r="A123" s="15" t="s">
        <v>26</v>
      </c>
      <c r="B123" s="15"/>
      <c r="C123" s="16" t="s">
        <v>304</v>
      </c>
      <c r="D123" s="16" t="s">
        <v>305</v>
      </c>
      <c r="E123" s="15" t="s">
        <v>298</v>
      </c>
      <c r="F123" s="15" t="s">
        <v>53</v>
      </c>
      <c r="G123" s="15" t="s">
        <v>366</v>
      </c>
      <c r="H123" s="68" t="s">
        <v>299</v>
      </c>
      <c r="I123" s="67" t="s">
        <v>378</v>
      </c>
      <c r="J123" s="13">
        <v>511.19</v>
      </c>
      <c r="K123" s="64"/>
      <c r="L123" s="65"/>
      <c r="M123" s="64"/>
      <c r="N123" s="13">
        <v>181.90723975928717</v>
      </c>
      <c r="O123" s="65"/>
      <c r="P123" s="64"/>
      <c r="Q123" s="13">
        <v>0</v>
      </c>
      <c r="R123" s="65"/>
      <c r="S123" s="64"/>
      <c r="T123" s="13">
        <v>6.2195733393120003</v>
      </c>
      <c r="U123" s="65"/>
      <c r="V123" s="64"/>
      <c r="W123" s="13">
        <v>323.05847357930003</v>
      </c>
      <c r="X123" s="64"/>
      <c r="Y123" s="77" t="s">
        <v>451</v>
      </c>
      <c r="Z123" s="78"/>
      <c r="AA123" s="65"/>
    </row>
    <row r="124" spans="1:27" ht="45" x14ac:dyDescent="0.25">
      <c r="A124" s="15" t="s">
        <v>26</v>
      </c>
      <c r="B124" s="15"/>
      <c r="C124" s="16" t="s">
        <v>306</v>
      </c>
      <c r="D124" s="16" t="s">
        <v>307</v>
      </c>
      <c r="E124" s="15" t="s">
        <v>298</v>
      </c>
      <c r="F124" s="15" t="s">
        <v>50</v>
      </c>
      <c r="G124" s="15" t="s">
        <v>365</v>
      </c>
      <c r="H124" s="68" t="s">
        <v>308</v>
      </c>
      <c r="I124" s="13">
        <v>185.4856165989892</v>
      </c>
      <c r="J124" s="13">
        <v>112.01</v>
      </c>
      <c r="K124" s="13">
        <f t="shared" si="6"/>
        <v>73.475616598989191</v>
      </c>
      <c r="L124" s="61">
        <f t="shared" si="7"/>
        <v>0.65597372198008386</v>
      </c>
      <c r="M124" s="13">
        <v>51.664857686261485</v>
      </c>
      <c r="N124" s="13">
        <v>16.161448273258124</v>
      </c>
      <c r="O124" s="63">
        <f t="shared" si="8"/>
        <v>35.503409413003361</v>
      </c>
      <c r="P124" s="118"/>
      <c r="Q124" s="118"/>
      <c r="R124" s="119"/>
      <c r="S124" s="13">
        <v>7.565158865043621</v>
      </c>
      <c r="T124" s="13">
        <v>6.2195733393120003</v>
      </c>
      <c r="U124" s="63">
        <f t="shared" si="9"/>
        <v>1.3455855257316207</v>
      </c>
      <c r="V124" s="13">
        <v>79.480627894162751</v>
      </c>
      <c r="W124" s="13">
        <v>44.976623628371179</v>
      </c>
      <c r="X124" s="63">
        <f t="shared" si="10"/>
        <v>34.504004265791572</v>
      </c>
      <c r="Y124" s="77" t="s">
        <v>463</v>
      </c>
      <c r="Z124" t="s">
        <v>377</v>
      </c>
      <c r="AA124" s="63" t="s">
        <v>497</v>
      </c>
    </row>
    <row r="125" spans="1:27" ht="60" x14ac:dyDescent="0.25">
      <c r="A125" s="15" t="s">
        <v>26</v>
      </c>
      <c r="B125" s="15"/>
      <c r="C125" s="16" t="s">
        <v>309</v>
      </c>
      <c r="D125" s="16" t="s">
        <v>310</v>
      </c>
      <c r="E125" s="15" t="s">
        <v>298</v>
      </c>
      <c r="F125" s="15" t="s">
        <v>53</v>
      </c>
      <c r="G125" s="15" t="s">
        <v>365</v>
      </c>
      <c r="H125" s="68" t="s">
        <v>308</v>
      </c>
      <c r="I125" s="13">
        <v>237.79257482072597</v>
      </c>
      <c r="J125" s="13">
        <v>191.33</v>
      </c>
      <c r="K125" s="13">
        <f t="shared" si="6"/>
        <v>46.462574820725962</v>
      </c>
      <c r="L125" s="61">
        <f t="shared" si="7"/>
        <v>0.24283998756455327</v>
      </c>
      <c r="M125" s="13">
        <v>117.50971271762032</v>
      </c>
      <c r="N125" s="13">
        <v>22.633296920321534</v>
      </c>
      <c r="O125" s="63">
        <f t="shared" si="8"/>
        <v>94.87641579729879</v>
      </c>
      <c r="P125" s="13">
        <v>0</v>
      </c>
      <c r="Q125" s="118"/>
      <c r="R125" s="119"/>
      <c r="S125" s="13">
        <v>7.565158865043621</v>
      </c>
      <c r="T125" s="13">
        <v>6.2195733393120003</v>
      </c>
      <c r="U125" s="63">
        <f t="shared" si="9"/>
        <v>1.3455855257316207</v>
      </c>
      <c r="V125" s="13">
        <v>112.76954747706604</v>
      </c>
      <c r="W125" s="13">
        <v>71.219678937945147</v>
      </c>
      <c r="X125" s="63">
        <f t="shared" si="10"/>
        <v>41.549868539120894</v>
      </c>
      <c r="Y125" s="77" t="s">
        <v>462</v>
      </c>
      <c r="Z125" t="s">
        <v>377</v>
      </c>
      <c r="AA125" s="63" t="s">
        <v>497</v>
      </c>
    </row>
    <row r="126" spans="1:27" x14ac:dyDescent="0.25">
      <c r="A126" s="15" t="s">
        <v>26</v>
      </c>
      <c r="B126" s="15"/>
      <c r="C126" s="16" t="s">
        <v>311</v>
      </c>
      <c r="D126" s="16" t="s">
        <v>312</v>
      </c>
      <c r="E126" s="15" t="s">
        <v>298</v>
      </c>
      <c r="F126" s="15" t="s">
        <v>50</v>
      </c>
      <c r="G126" s="15" t="s">
        <v>366</v>
      </c>
      <c r="H126" s="68" t="s">
        <v>308</v>
      </c>
      <c r="I126" s="13">
        <v>633.1031490849897</v>
      </c>
      <c r="J126" s="13">
        <v>546.91999999999996</v>
      </c>
      <c r="K126" s="13">
        <f t="shared" si="6"/>
        <v>86.183149084989736</v>
      </c>
      <c r="L126" s="61">
        <f t="shared" si="7"/>
        <v>0.15757907753417277</v>
      </c>
      <c r="M126" s="13">
        <v>323.23654552430258</v>
      </c>
      <c r="N126" s="13">
        <v>194.83801605995441</v>
      </c>
      <c r="O126" s="63">
        <f t="shared" si="8"/>
        <v>128.39852946434817</v>
      </c>
      <c r="P126" s="13">
        <v>0</v>
      </c>
      <c r="Q126" s="13">
        <v>0</v>
      </c>
      <c r="R126" s="63">
        <f t="shared" si="11"/>
        <v>0</v>
      </c>
      <c r="S126" s="13">
        <v>7.565158865043621</v>
      </c>
      <c r="T126" s="13">
        <v>6.2195733393120003</v>
      </c>
      <c r="U126" s="63">
        <f t="shared" si="9"/>
        <v>1.3455855257316207</v>
      </c>
      <c r="V126" s="13">
        <v>302.440487524763</v>
      </c>
      <c r="W126" s="13">
        <v>345.86207679509243</v>
      </c>
      <c r="X126" s="63">
        <f t="shared" si="10"/>
        <v>-43.421589270329434</v>
      </c>
      <c r="Y126" s="77" t="s">
        <v>459</v>
      </c>
      <c r="Z126" t="s">
        <v>377</v>
      </c>
      <c r="AA126" s="63" t="s">
        <v>497</v>
      </c>
    </row>
    <row r="127" spans="1:27" x14ac:dyDescent="0.25">
      <c r="A127" s="15" t="s">
        <v>26</v>
      </c>
      <c r="B127" s="15"/>
      <c r="C127" s="16" t="s">
        <v>313</v>
      </c>
      <c r="D127" s="16" t="s">
        <v>314</v>
      </c>
      <c r="E127" s="15" t="s">
        <v>298</v>
      </c>
      <c r="F127" s="15" t="s">
        <v>53</v>
      </c>
      <c r="G127" s="15" t="s">
        <v>366</v>
      </c>
      <c r="H127" s="68" t="s">
        <v>308</v>
      </c>
      <c r="I127" s="67" t="s">
        <v>378</v>
      </c>
      <c r="J127" s="13">
        <v>762.53</v>
      </c>
      <c r="K127" s="64"/>
      <c r="L127" s="65"/>
      <c r="M127" s="64"/>
      <c r="N127" s="13">
        <v>272.86085963893072</v>
      </c>
      <c r="O127" s="65"/>
      <c r="P127" s="64"/>
      <c r="Q127" s="13">
        <v>0</v>
      </c>
      <c r="R127" s="65"/>
      <c r="S127" s="64"/>
      <c r="T127" s="13">
        <v>6.2195733393120003</v>
      </c>
      <c r="U127" s="65"/>
      <c r="V127" s="64"/>
      <c r="W127" s="13">
        <v>483.45644277689269</v>
      </c>
      <c r="X127" s="65"/>
      <c r="Y127" s="77" t="s">
        <v>452</v>
      </c>
      <c r="Z127" s="78"/>
      <c r="AA127" s="65"/>
    </row>
    <row r="128" spans="1:27" ht="30" x14ac:dyDescent="0.25">
      <c r="A128" s="15" t="s">
        <v>26</v>
      </c>
      <c r="B128" s="15"/>
      <c r="C128" s="16" t="s">
        <v>315</v>
      </c>
      <c r="D128" s="16" t="s">
        <v>316</v>
      </c>
      <c r="E128" s="15" t="s">
        <v>317</v>
      </c>
      <c r="F128" s="15" t="s">
        <v>50</v>
      </c>
      <c r="G128" s="15" t="s">
        <v>365</v>
      </c>
      <c r="H128" s="68" t="s">
        <v>318</v>
      </c>
      <c r="I128" s="13">
        <v>111.07005039231036</v>
      </c>
      <c r="J128" s="13">
        <v>170.01</v>
      </c>
      <c r="K128" s="13">
        <f t="shared" si="6"/>
        <v>-58.939949607689627</v>
      </c>
      <c r="L128" s="61">
        <f t="shared" si="7"/>
        <v>-0.34668519268095777</v>
      </c>
      <c r="M128" s="13">
        <v>20.665943074504597</v>
      </c>
      <c r="N128" s="13">
        <v>58.451404817986329</v>
      </c>
      <c r="O128" s="63">
        <f t="shared" si="8"/>
        <v>-37.785461743481733</v>
      </c>
      <c r="P128" s="118"/>
      <c r="Q128" s="13">
        <v>0</v>
      </c>
      <c r="R128" s="119"/>
      <c r="S128" s="13">
        <v>7.565158865043621</v>
      </c>
      <c r="T128" s="13">
        <v>6.2195733393120003</v>
      </c>
      <c r="U128" s="63">
        <f t="shared" si="9"/>
        <v>1.3455855257316207</v>
      </c>
      <c r="V128" s="13">
        <v>45.41501869063984</v>
      </c>
      <c r="W128" s="13">
        <v>105.34239766740801</v>
      </c>
      <c r="X128" s="63">
        <f t="shared" si="10"/>
        <v>-59.927378976768168</v>
      </c>
      <c r="Y128" s="77" t="s">
        <v>471</v>
      </c>
      <c r="Z128" t="s">
        <v>377</v>
      </c>
      <c r="AA128" s="63" t="s">
        <v>497</v>
      </c>
    </row>
    <row r="129" spans="1:27" ht="30" x14ac:dyDescent="0.25">
      <c r="A129" s="15" t="s">
        <v>26</v>
      </c>
      <c r="B129" s="15"/>
      <c r="C129" s="16" t="s">
        <v>319</v>
      </c>
      <c r="D129" s="16" t="s">
        <v>320</v>
      </c>
      <c r="E129" s="15" t="s">
        <v>317</v>
      </c>
      <c r="F129" s="15" t="s">
        <v>50</v>
      </c>
      <c r="G129" s="15" t="s">
        <v>366</v>
      </c>
      <c r="H129" s="68" t="s">
        <v>318</v>
      </c>
      <c r="I129" s="13">
        <v>429.46079497730057</v>
      </c>
      <c r="J129" s="13">
        <v>505.04</v>
      </c>
      <c r="K129" s="13">
        <f t="shared" si="6"/>
        <v>-75.579205022699455</v>
      </c>
      <c r="L129" s="61">
        <f t="shared" si="7"/>
        <v>-0.14964993866366916</v>
      </c>
      <c r="M129" s="13">
        <v>217.25735027043288</v>
      </c>
      <c r="N129" s="13">
        <v>179.68394814418016</v>
      </c>
      <c r="O129" s="63">
        <f t="shared" si="8"/>
        <v>37.573402126252716</v>
      </c>
      <c r="P129" s="13">
        <v>0</v>
      </c>
      <c r="Q129" s="13">
        <v>0</v>
      </c>
      <c r="R129" s="63">
        <f t="shared" si="11"/>
        <v>0</v>
      </c>
      <c r="S129" s="13">
        <v>7.565158865043621</v>
      </c>
      <c r="T129" s="13">
        <v>6.2195733393120003</v>
      </c>
      <c r="U129" s="63">
        <f t="shared" si="9"/>
        <v>1.3455855257316207</v>
      </c>
      <c r="V129" s="13">
        <v>204.73240873375477</v>
      </c>
      <c r="W129" s="13">
        <v>319.13766800312743</v>
      </c>
      <c r="X129" s="63">
        <f t="shared" si="10"/>
        <v>-114.40525926937266</v>
      </c>
      <c r="Y129" s="77" t="s">
        <v>471</v>
      </c>
      <c r="Z129" t="s">
        <v>377</v>
      </c>
      <c r="AA129" s="63" t="s">
        <v>497</v>
      </c>
    </row>
    <row r="130" spans="1:27" ht="45" x14ac:dyDescent="0.25">
      <c r="A130" s="15" t="s">
        <v>26</v>
      </c>
      <c r="B130" s="15"/>
      <c r="C130" s="16" t="s">
        <v>321</v>
      </c>
      <c r="D130" s="16" t="s">
        <v>322</v>
      </c>
      <c r="E130" s="15" t="s">
        <v>323</v>
      </c>
      <c r="F130" s="15" t="s">
        <v>50</v>
      </c>
      <c r="G130" s="15" t="s">
        <v>365</v>
      </c>
      <c r="H130" s="68" t="s">
        <v>324</v>
      </c>
      <c r="I130" s="13">
        <v>237.37368976533665</v>
      </c>
      <c r="J130" s="13">
        <v>158.29</v>
      </c>
      <c r="K130" s="13">
        <f t="shared" si="6"/>
        <v>79.083689765336658</v>
      </c>
      <c r="L130" s="61">
        <f t="shared" si="7"/>
        <v>0.49961267145957833</v>
      </c>
      <c r="M130" s="13">
        <v>65.795417053444112</v>
      </c>
      <c r="N130" s="13">
        <v>27.223391820087535</v>
      </c>
      <c r="O130" s="63">
        <f t="shared" si="8"/>
        <v>38.572025233356577</v>
      </c>
      <c r="P130" s="118"/>
      <c r="Q130" s="118"/>
      <c r="R130" s="119"/>
      <c r="S130" s="13">
        <v>7.565158865043621</v>
      </c>
      <c r="T130" s="13">
        <v>6.2195733393120003</v>
      </c>
      <c r="U130" s="63">
        <f t="shared" si="9"/>
        <v>1.3455855257316207</v>
      </c>
      <c r="V130" s="13">
        <v>101.64632844721606</v>
      </c>
      <c r="W130" s="13">
        <v>68.27656807130694</v>
      </c>
      <c r="X130" s="63">
        <f t="shared" si="10"/>
        <v>33.369760375909124</v>
      </c>
      <c r="Y130" s="77" t="s">
        <v>461</v>
      </c>
      <c r="Z130" t="s">
        <v>377</v>
      </c>
      <c r="AA130" s="63" t="s">
        <v>497</v>
      </c>
    </row>
    <row r="131" spans="1:27" ht="30" x14ac:dyDescent="0.25">
      <c r="A131" s="15" t="s">
        <v>26</v>
      </c>
      <c r="B131" s="15"/>
      <c r="C131" s="16" t="s">
        <v>325</v>
      </c>
      <c r="D131" s="16" t="s">
        <v>326</v>
      </c>
      <c r="E131" s="15" t="s">
        <v>323</v>
      </c>
      <c r="F131" s="15" t="s">
        <v>53</v>
      </c>
      <c r="G131" s="15" t="s">
        <v>365</v>
      </c>
      <c r="H131" s="68" t="s">
        <v>324</v>
      </c>
      <c r="I131" s="67" t="s">
        <v>378</v>
      </c>
      <c r="J131" s="13">
        <v>220.67</v>
      </c>
      <c r="K131" s="64"/>
      <c r="L131" s="65"/>
      <c r="M131" s="64"/>
      <c r="N131" s="13">
        <v>38.124993492187677</v>
      </c>
      <c r="O131" s="65"/>
      <c r="P131" s="64"/>
      <c r="Q131" s="118"/>
      <c r="R131" s="65"/>
      <c r="S131" s="64"/>
      <c r="T131" s="13">
        <v>6.2195733393120003</v>
      </c>
      <c r="U131" s="65"/>
      <c r="V131" s="64"/>
      <c r="W131" s="13">
        <v>95.289872262116489</v>
      </c>
      <c r="X131" s="65"/>
      <c r="Y131" s="77" t="s">
        <v>453</v>
      </c>
      <c r="Z131" s="78"/>
      <c r="AA131" s="65"/>
    </row>
    <row r="132" spans="1:27" ht="30" x14ac:dyDescent="0.25">
      <c r="A132" s="15" t="s">
        <v>26</v>
      </c>
      <c r="B132" s="15"/>
      <c r="C132" s="16" t="s">
        <v>327</v>
      </c>
      <c r="D132" s="16" t="s">
        <v>328</v>
      </c>
      <c r="E132" s="15" t="s">
        <v>323</v>
      </c>
      <c r="F132" s="15" t="s">
        <v>50</v>
      </c>
      <c r="G132" s="15" t="s">
        <v>366</v>
      </c>
      <c r="H132" s="68" t="s">
        <v>324</v>
      </c>
      <c r="I132" s="13">
        <v>1148.9971128244692</v>
      </c>
      <c r="J132" s="13">
        <v>1001.6</v>
      </c>
      <c r="K132" s="13">
        <f t="shared" si="6"/>
        <v>147.39711282446922</v>
      </c>
      <c r="L132" s="61">
        <f t="shared" si="7"/>
        <v>0.14716165417778471</v>
      </c>
      <c r="M132" s="13">
        <v>591.71717350077256</v>
      </c>
      <c r="N132" s="13">
        <v>359.36789628836033</v>
      </c>
      <c r="O132" s="63">
        <f t="shared" si="8"/>
        <v>232.34927721241223</v>
      </c>
      <c r="P132" s="13">
        <v>0</v>
      </c>
      <c r="Q132" s="13">
        <v>0</v>
      </c>
      <c r="R132" s="63">
        <f t="shared" si="11"/>
        <v>0</v>
      </c>
      <c r="S132" s="13">
        <v>7.565158865043621</v>
      </c>
      <c r="T132" s="13">
        <v>6.2195733393120003</v>
      </c>
      <c r="U132" s="63">
        <f t="shared" si="9"/>
        <v>1.3455855257316207</v>
      </c>
      <c r="V132" s="13">
        <v>549.96762046198387</v>
      </c>
      <c r="W132" s="13">
        <v>636.01280082213998</v>
      </c>
      <c r="X132" s="63">
        <f t="shared" si="10"/>
        <v>-86.04518036015611</v>
      </c>
      <c r="Y132" s="77" t="s">
        <v>471</v>
      </c>
      <c r="Z132" t="s">
        <v>377</v>
      </c>
      <c r="AA132" s="63" t="s">
        <v>497</v>
      </c>
    </row>
    <row r="133" spans="1:27" ht="30" x14ac:dyDescent="0.25">
      <c r="A133" s="15" t="s">
        <v>26</v>
      </c>
      <c r="B133" s="15"/>
      <c r="C133" s="16" t="s">
        <v>329</v>
      </c>
      <c r="D133" s="16" t="s">
        <v>330</v>
      </c>
      <c r="E133" s="15" t="s">
        <v>323</v>
      </c>
      <c r="F133" s="15" t="s">
        <v>53</v>
      </c>
      <c r="G133" s="15" t="s">
        <v>366</v>
      </c>
      <c r="H133" s="68" t="s">
        <v>324</v>
      </c>
      <c r="I133" s="67" t="s">
        <v>378</v>
      </c>
      <c r="J133" s="13">
        <v>1399.28</v>
      </c>
      <c r="K133" s="64"/>
      <c r="L133" s="65"/>
      <c r="M133" s="64"/>
      <c r="N133" s="13">
        <v>503.27669666736102</v>
      </c>
      <c r="O133" s="65"/>
      <c r="P133" s="64"/>
      <c r="Q133" s="13">
        <v>0</v>
      </c>
      <c r="R133" s="65"/>
      <c r="S133" s="64"/>
      <c r="T133" s="13">
        <v>6.2195733393120003</v>
      </c>
      <c r="U133" s="65"/>
      <c r="V133" s="64"/>
      <c r="W133" s="13">
        <v>889.79796474412728</v>
      </c>
      <c r="X133" s="65"/>
      <c r="Y133" s="77" t="s">
        <v>454</v>
      </c>
      <c r="Z133" s="78"/>
      <c r="AA133" s="65"/>
    </row>
    <row r="134" spans="1:27" ht="45" x14ac:dyDescent="0.25">
      <c r="A134" s="15" t="s">
        <v>26</v>
      </c>
      <c r="B134" s="15"/>
      <c r="C134" s="16" t="s">
        <v>331</v>
      </c>
      <c r="D134" s="16" t="s">
        <v>332</v>
      </c>
      <c r="E134" s="15" t="s">
        <v>333</v>
      </c>
      <c r="F134" s="15" t="s">
        <v>50</v>
      </c>
      <c r="G134" s="15" t="s">
        <v>365</v>
      </c>
      <c r="H134" s="68" t="s">
        <v>334</v>
      </c>
      <c r="I134" s="13">
        <v>19.921182724850503</v>
      </c>
      <c r="J134" s="13">
        <v>13.57</v>
      </c>
      <c r="K134" s="13">
        <f t="shared" ref="K134:K144" si="12">I134-J134</f>
        <v>6.3511827248505028</v>
      </c>
      <c r="L134" s="61">
        <f t="shared" ref="L134:L144" si="13">I134/J134-1</f>
        <v>0.46803115142597651</v>
      </c>
      <c r="M134" s="13">
        <v>0</v>
      </c>
      <c r="N134" s="13">
        <v>0</v>
      </c>
      <c r="O134" s="63">
        <f t="shared" si="8"/>
        <v>0</v>
      </c>
      <c r="P134" s="118"/>
      <c r="Q134" s="118"/>
      <c r="R134" s="119"/>
      <c r="S134" s="13">
        <v>0</v>
      </c>
      <c r="T134" s="13">
        <v>0</v>
      </c>
      <c r="U134" s="63">
        <f t="shared" si="9"/>
        <v>0</v>
      </c>
      <c r="V134" s="13">
        <v>7.3593417261467167</v>
      </c>
      <c r="W134" s="13">
        <v>3.2759587894279192</v>
      </c>
      <c r="X134" s="63">
        <f t="shared" si="10"/>
        <v>4.083382936718797</v>
      </c>
      <c r="Y134" s="77" t="s">
        <v>467</v>
      </c>
      <c r="Z134" t="s">
        <v>376</v>
      </c>
      <c r="AA134" s="63">
        <v>13.14</v>
      </c>
    </row>
    <row r="135" spans="1:27" ht="30" x14ac:dyDescent="0.25">
      <c r="A135" s="15" t="s">
        <v>26</v>
      </c>
      <c r="B135" s="15"/>
      <c r="C135" s="16" t="s">
        <v>335</v>
      </c>
      <c r="D135" s="16" t="s">
        <v>336</v>
      </c>
      <c r="E135" s="15" t="s">
        <v>333</v>
      </c>
      <c r="F135" s="15" t="s">
        <v>50</v>
      </c>
      <c r="G135" s="15" t="s">
        <v>365</v>
      </c>
      <c r="H135" s="68" t="s">
        <v>337</v>
      </c>
      <c r="I135" s="13">
        <v>19.921182724850503</v>
      </c>
      <c r="J135" s="13">
        <v>13.57</v>
      </c>
      <c r="K135" s="13">
        <f t="shared" si="12"/>
        <v>6.3511827248505028</v>
      </c>
      <c r="L135" s="61">
        <f t="shared" si="13"/>
        <v>0.46803115142597651</v>
      </c>
      <c r="M135" s="13">
        <v>0</v>
      </c>
      <c r="N135" s="13">
        <v>0</v>
      </c>
      <c r="O135" s="63">
        <f t="shared" ref="O135:O142" si="14">M135-N135</f>
        <v>0</v>
      </c>
      <c r="P135" s="118"/>
      <c r="Q135" s="118"/>
      <c r="R135" s="119"/>
      <c r="S135" s="13">
        <v>0</v>
      </c>
      <c r="T135" s="13">
        <v>0</v>
      </c>
      <c r="U135" s="63">
        <f t="shared" ref="U135:U142" si="15">S135-T135</f>
        <v>0</v>
      </c>
      <c r="V135" s="13">
        <v>7.3593417261467167</v>
      </c>
      <c r="W135" s="13">
        <v>3.2759587894279192</v>
      </c>
      <c r="X135" s="63">
        <f t="shared" ref="X135:X142" si="16">V135-W135</f>
        <v>4.083382936718797</v>
      </c>
      <c r="Y135" s="77" t="s">
        <v>467</v>
      </c>
      <c r="Z135" t="s">
        <v>376</v>
      </c>
      <c r="AA135" s="63">
        <v>0</v>
      </c>
    </row>
    <row r="136" spans="1:27" ht="30" x14ac:dyDescent="0.25">
      <c r="A136" s="15" t="s">
        <v>26</v>
      </c>
      <c r="B136" s="15"/>
      <c r="C136" s="16" t="s">
        <v>338</v>
      </c>
      <c r="D136" s="16" t="s">
        <v>339</v>
      </c>
      <c r="E136" s="15" t="s">
        <v>333</v>
      </c>
      <c r="F136" s="15" t="s">
        <v>50</v>
      </c>
      <c r="G136" s="15" t="s">
        <v>365</v>
      </c>
      <c r="H136" s="68" t="s">
        <v>340</v>
      </c>
      <c r="I136" s="13">
        <v>19.921182724850503</v>
      </c>
      <c r="J136" s="13">
        <v>13.57</v>
      </c>
      <c r="K136" s="13">
        <f t="shared" si="12"/>
        <v>6.3511827248505028</v>
      </c>
      <c r="L136" s="61">
        <f t="shared" si="13"/>
        <v>0.46803115142597651</v>
      </c>
      <c r="M136" s="13">
        <v>0</v>
      </c>
      <c r="N136" s="13">
        <v>0</v>
      </c>
      <c r="O136" s="63">
        <f t="shared" si="14"/>
        <v>0</v>
      </c>
      <c r="P136" s="118"/>
      <c r="Q136" s="118"/>
      <c r="R136" s="119"/>
      <c r="S136" s="13">
        <v>0</v>
      </c>
      <c r="T136" s="13">
        <v>0</v>
      </c>
      <c r="U136" s="63">
        <f t="shared" si="15"/>
        <v>0</v>
      </c>
      <c r="V136" s="13">
        <v>7.3593417261467167</v>
      </c>
      <c r="W136" s="13">
        <v>3.2759587894279192</v>
      </c>
      <c r="X136" s="63">
        <f t="shared" si="16"/>
        <v>4.083382936718797</v>
      </c>
      <c r="Y136" s="77" t="s">
        <v>467</v>
      </c>
      <c r="Z136" t="s">
        <v>376</v>
      </c>
      <c r="AA136" s="63">
        <v>13.14</v>
      </c>
    </row>
    <row r="137" spans="1:27" x14ac:dyDescent="0.25">
      <c r="A137" s="15" t="s">
        <v>26</v>
      </c>
      <c r="B137" s="15"/>
      <c r="C137" s="16" t="s">
        <v>341</v>
      </c>
      <c r="D137" s="16" t="s">
        <v>342</v>
      </c>
      <c r="E137" s="15" t="s">
        <v>343</v>
      </c>
      <c r="F137" s="15" t="s">
        <v>50</v>
      </c>
      <c r="G137" s="15" t="s">
        <v>365</v>
      </c>
      <c r="H137" s="68" t="s">
        <v>344</v>
      </c>
      <c r="I137" s="13">
        <v>220.72738201691902</v>
      </c>
      <c r="J137" s="13">
        <v>187.95</v>
      </c>
      <c r="K137" s="13">
        <f t="shared" si="12"/>
        <v>32.777382016919034</v>
      </c>
      <c r="L137" s="61">
        <f t="shared" si="13"/>
        <v>0.17439415811076908</v>
      </c>
      <c r="M137" s="13">
        <v>108.62867513521644</v>
      </c>
      <c r="N137" s="13">
        <v>64.946005353318142</v>
      </c>
      <c r="O137" s="63">
        <f t="shared" si="14"/>
        <v>43.682669781898298</v>
      </c>
      <c r="P137" s="13">
        <v>0</v>
      </c>
      <c r="Q137" s="13">
        <v>0</v>
      </c>
      <c r="R137" s="63">
        <f t="shared" ref="R137:R142" si="17">P137-Q137</f>
        <v>0</v>
      </c>
      <c r="S137" s="13">
        <v>7.565158865043621</v>
      </c>
      <c r="T137" s="13">
        <v>6.2195733393120003</v>
      </c>
      <c r="U137" s="63">
        <f t="shared" si="15"/>
        <v>1.3455855257316207</v>
      </c>
      <c r="V137" s="13">
        <v>104.58162797297135</v>
      </c>
      <c r="W137" s="13">
        <v>116.79571572110729</v>
      </c>
      <c r="X137" s="63">
        <f t="shared" si="16"/>
        <v>-12.214087748135938</v>
      </c>
      <c r="Y137" s="77" t="s">
        <v>459</v>
      </c>
      <c r="Z137" t="s">
        <v>377</v>
      </c>
      <c r="AA137" s="63" t="s">
        <v>497</v>
      </c>
    </row>
    <row r="138" spans="1:27" x14ac:dyDescent="0.25">
      <c r="A138" s="15" t="s">
        <v>26</v>
      </c>
      <c r="B138" s="15"/>
      <c r="C138" s="16" t="s">
        <v>345</v>
      </c>
      <c r="D138" s="16" t="s">
        <v>346</v>
      </c>
      <c r="E138" s="15" t="s">
        <v>347</v>
      </c>
      <c r="F138" s="15" t="s">
        <v>50</v>
      </c>
      <c r="G138" s="15" t="s">
        <v>365</v>
      </c>
      <c r="H138" s="68" t="s">
        <v>348</v>
      </c>
      <c r="I138" s="13">
        <v>150.31016475061682</v>
      </c>
      <c r="J138" s="13">
        <v>74.599999999999994</v>
      </c>
      <c r="K138" s="13">
        <f t="shared" si="12"/>
        <v>75.710164750616826</v>
      </c>
      <c r="L138" s="61">
        <f t="shared" si="13"/>
        <v>1.0148815650216734</v>
      </c>
      <c r="M138" s="13">
        <v>16.426775264349807</v>
      </c>
      <c r="N138" s="13">
        <v>16.561231365096127</v>
      </c>
      <c r="O138" s="63">
        <f t="shared" si="14"/>
        <v>-0.13445610074631986</v>
      </c>
      <c r="P138" s="118"/>
      <c r="Q138" s="118"/>
      <c r="R138" s="119"/>
      <c r="S138" s="13">
        <v>0</v>
      </c>
      <c r="T138" s="13">
        <v>0</v>
      </c>
      <c r="U138" s="63">
        <f t="shared" si="15"/>
        <v>0</v>
      </c>
      <c r="V138" s="13">
        <v>59.012099846779591</v>
      </c>
      <c r="W138" s="13">
        <v>36.165790087095267</v>
      </c>
      <c r="X138" s="63">
        <f t="shared" si="16"/>
        <v>22.846309759684324</v>
      </c>
      <c r="Y138" s="77" t="s">
        <v>468</v>
      </c>
      <c r="Z138" t="s">
        <v>377</v>
      </c>
      <c r="AA138" s="63" t="s">
        <v>497</v>
      </c>
    </row>
    <row r="139" spans="1:27" ht="45" x14ac:dyDescent="0.25">
      <c r="A139" s="15" t="s">
        <v>26</v>
      </c>
      <c r="B139" s="15"/>
      <c r="C139" s="16" t="s">
        <v>349</v>
      </c>
      <c r="D139" s="16" t="s">
        <v>350</v>
      </c>
      <c r="E139" s="15" t="s">
        <v>351</v>
      </c>
      <c r="F139" s="15" t="s">
        <v>50</v>
      </c>
      <c r="G139" s="15" t="s">
        <v>495</v>
      </c>
      <c r="H139" s="68" t="s">
        <v>352</v>
      </c>
      <c r="I139" s="13">
        <v>141.53143610484406</v>
      </c>
      <c r="J139" s="13">
        <v>120.26</v>
      </c>
      <c r="K139" s="13">
        <f t="shared" si="12"/>
        <v>21.271436104844057</v>
      </c>
      <c r="L139" s="61">
        <f t="shared" si="13"/>
        <v>0.17687873029140233</v>
      </c>
      <c r="M139" s="13">
        <v>73.655540701439449</v>
      </c>
      <c r="N139" s="13">
        <v>43.513823586723156</v>
      </c>
      <c r="O139" s="63">
        <f t="shared" si="14"/>
        <v>30.141717114716293</v>
      </c>
      <c r="P139" s="13">
        <v>0</v>
      </c>
      <c r="Q139" s="13">
        <v>0</v>
      </c>
      <c r="R139" s="63">
        <f t="shared" si="17"/>
        <v>0</v>
      </c>
      <c r="S139" s="13">
        <v>0</v>
      </c>
      <c r="T139" s="13">
        <v>0</v>
      </c>
      <c r="U139" s="63">
        <f t="shared" si="15"/>
        <v>0</v>
      </c>
      <c r="V139" s="13">
        <v>67.907114759750726</v>
      </c>
      <c r="W139" s="13">
        <v>76.737230959784995</v>
      </c>
      <c r="X139" s="63">
        <f t="shared" si="16"/>
        <v>-8.8301162000342686</v>
      </c>
      <c r="Y139" s="77" t="s">
        <v>459</v>
      </c>
      <c r="Z139" t="s">
        <v>377</v>
      </c>
      <c r="AA139" s="63" t="s">
        <v>497</v>
      </c>
    </row>
    <row r="140" spans="1:27" ht="45" x14ac:dyDescent="0.25">
      <c r="A140" s="15" t="s">
        <v>26</v>
      </c>
      <c r="B140" s="15"/>
      <c r="C140" s="16" t="s">
        <v>353</v>
      </c>
      <c r="D140" s="16" t="s">
        <v>354</v>
      </c>
      <c r="E140" s="15" t="s">
        <v>351</v>
      </c>
      <c r="F140" s="15" t="s">
        <v>50</v>
      </c>
      <c r="G140" s="15" t="s">
        <v>495</v>
      </c>
      <c r="H140" s="68" t="s">
        <v>352</v>
      </c>
      <c r="I140" s="13">
        <v>283.06287220968812</v>
      </c>
      <c r="J140" s="13">
        <v>240.51</v>
      </c>
      <c r="K140" s="13">
        <f t="shared" si="12"/>
        <v>42.552872209688132</v>
      </c>
      <c r="L140" s="61">
        <f t="shared" si="13"/>
        <v>0.17692766292332185</v>
      </c>
      <c r="M140" s="13">
        <v>147.3110814028789</v>
      </c>
      <c r="N140" s="13">
        <v>87.027647173446312</v>
      </c>
      <c r="O140" s="63">
        <f t="shared" si="14"/>
        <v>60.283434229432586</v>
      </c>
      <c r="P140" s="13">
        <v>0</v>
      </c>
      <c r="Q140" s="13">
        <v>0</v>
      </c>
      <c r="R140" s="63">
        <f t="shared" si="17"/>
        <v>0</v>
      </c>
      <c r="S140" s="13">
        <v>0</v>
      </c>
      <c r="T140" s="13">
        <v>0</v>
      </c>
      <c r="U140" s="63">
        <f t="shared" si="15"/>
        <v>0</v>
      </c>
      <c r="V140" s="13">
        <v>135.81422951950145</v>
      </c>
      <c r="W140" s="13">
        <v>153.47446191956999</v>
      </c>
      <c r="X140" s="63">
        <f t="shared" si="16"/>
        <v>-17.660232400068537</v>
      </c>
      <c r="Y140" s="77" t="s">
        <v>459</v>
      </c>
      <c r="Z140" t="s">
        <v>377</v>
      </c>
      <c r="AA140" s="63" t="s">
        <v>497</v>
      </c>
    </row>
    <row r="141" spans="1:27" ht="45" x14ac:dyDescent="0.25">
      <c r="A141" s="15" t="s">
        <v>26</v>
      </c>
      <c r="B141" s="15"/>
      <c r="C141" s="16" t="s">
        <v>355</v>
      </c>
      <c r="D141" s="16" t="s">
        <v>356</v>
      </c>
      <c r="E141" s="15" t="s">
        <v>351</v>
      </c>
      <c r="F141" s="15" t="s">
        <v>53</v>
      </c>
      <c r="G141" s="15" t="s">
        <v>495</v>
      </c>
      <c r="H141" s="68" t="s">
        <v>352</v>
      </c>
      <c r="I141" s="13">
        <v>160.95387795498559</v>
      </c>
      <c r="J141" s="13">
        <v>168.4</v>
      </c>
      <c r="K141" s="13">
        <f t="shared" si="12"/>
        <v>-7.4461220450144197</v>
      </c>
      <c r="L141" s="61">
        <f t="shared" si="13"/>
        <v>-4.421687675186714E-2</v>
      </c>
      <c r="M141" s="13">
        <v>83.763333680765257</v>
      </c>
      <c r="N141" s="13">
        <v>60.938925319361203</v>
      </c>
      <c r="O141" s="63">
        <f t="shared" si="14"/>
        <v>22.824408361404053</v>
      </c>
      <c r="P141" s="13">
        <v>0</v>
      </c>
      <c r="Q141" s="13">
        <v>0</v>
      </c>
      <c r="R141" s="63">
        <f t="shared" si="17"/>
        <v>0</v>
      </c>
      <c r="S141" s="13">
        <v>0</v>
      </c>
      <c r="T141" s="13">
        <v>0</v>
      </c>
      <c r="U141" s="63">
        <f t="shared" si="15"/>
        <v>0</v>
      </c>
      <c r="V141" s="13">
        <v>77.226047881118262</v>
      </c>
      <c r="W141" s="13">
        <v>107.46663936238706</v>
      </c>
      <c r="X141" s="63">
        <f t="shared" si="16"/>
        <v>-30.240591481268794</v>
      </c>
      <c r="Y141" s="77" t="s">
        <v>471</v>
      </c>
      <c r="Z141" t="s">
        <v>377</v>
      </c>
      <c r="AA141" s="63" t="s">
        <v>497</v>
      </c>
    </row>
    <row r="142" spans="1:27" ht="45" x14ac:dyDescent="0.25">
      <c r="A142" s="15" t="s">
        <v>26</v>
      </c>
      <c r="B142" s="15"/>
      <c r="C142" s="16" t="s">
        <v>357</v>
      </c>
      <c r="D142" s="16" t="s">
        <v>358</v>
      </c>
      <c r="E142" s="15" t="s">
        <v>351</v>
      </c>
      <c r="F142" s="15" t="s">
        <v>53</v>
      </c>
      <c r="G142" s="15" t="s">
        <v>495</v>
      </c>
      <c r="H142" s="68" t="s">
        <v>352</v>
      </c>
      <c r="I142" s="13">
        <v>321.90775590997117</v>
      </c>
      <c r="J142" s="13">
        <v>336.8</v>
      </c>
      <c r="K142" s="13">
        <f t="shared" si="12"/>
        <v>-14.892244090028839</v>
      </c>
      <c r="L142" s="61">
        <f t="shared" si="13"/>
        <v>-4.421687675186714E-2</v>
      </c>
      <c r="M142" s="13">
        <v>167.52666736153051</v>
      </c>
      <c r="N142" s="13">
        <v>121.87785063872238</v>
      </c>
      <c r="O142" s="63">
        <f t="shared" si="14"/>
        <v>45.648816722808135</v>
      </c>
      <c r="P142" s="13">
        <v>0</v>
      </c>
      <c r="Q142" s="13">
        <v>0</v>
      </c>
      <c r="R142" s="63">
        <f t="shared" si="17"/>
        <v>0</v>
      </c>
      <c r="S142" s="13">
        <v>0</v>
      </c>
      <c r="T142" s="13">
        <v>0</v>
      </c>
      <c r="U142" s="63">
        <f t="shared" si="15"/>
        <v>0</v>
      </c>
      <c r="V142" s="13">
        <v>154.45209576223652</v>
      </c>
      <c r="W142" s="13">
        <v>214.93327872477411</v>
      </c>
      <c r="X142" s="63">
        <f t="shared" si="16"/>
        <v>-60.481182962537588</v>
      </c>
      <c r="Y142" s="77" t="s">
        <v>471</v>
      </c>
      <c r="Z142" t="s">
        <v>377</v>
      </c>
      <c r="AA142" s="63" t="s">
        <v>497</v>
      </c>
    </row>
    <row r="143" spans="1:27" ht="30" x14ac:dyDescent="0.25">
      <c r="A143" s="15" t="s">
        <v>26</v>
      </c>
      <c r="B143" s="15"/>
      <c r="C143" s="16" t="s">
        <v>359</v>
      </c>
      <c r="D143" s="16" t="s">
        <v>360</v>
      </c>
      <c r="E143" s="15" t="s">
        <v>351</v>
      </c>
      <c r="F143" s="15" t="s">
        <v>50</v>
      </c>
      <c r="G143" s="15" t="s">
        <v>496</v>
      </c>
      <c r="H143" s="68" t="s">
        <v>361</v>
      </c>
      <c r="I143" s="13">
        <v>102.04809014043381</v>
      </c>
      <c r="J143" s="13">
        <v>8.9</v>
      </c>
      <c r="K143" s="13">
        <f t="shared" si="12"/>
        <v>93.148090140433808</v>
      </c>
      <c r="L143" s="61">
        <f t="shared" si="13"/>
        <v>10.466077543868968</v>
      </c>
      <c r="M143" s="13">
        <v>0</v>
      </c>
      <c r="N143" s="13">
        <v>0</v>
      </c>
      <c r="O143" s="63">
        <f t="shared" ref="O143:O147" si="18">M143-N143</f>
        <v>0</v>
      </c>
      <c r="P143" s="118"/>
      <c r="Q143" s="118"/>
      <c r="R143" s="119"/>
      <c r="S143" s="13">
        <v>0</v>
      </c>
      <c r="T143" s="13">
        <v>0</v>
      </c>
      <c r="U143" s="63">
        <f t="shared" ref="U143:U147" si="19">S143-T143</f>
        <v>0</v>
      </c>
      <c r="V143" s="13">
        <v>37.698904639192897</v>
      </c>
      <c r="W143" s="13">
        <v>2.1475295997441664</v>
      </c>
      <c r="X143" s="63">
        <f t="shared" ref="X143:X147" si="20">V143-W143</f>
        <v>35.551375039448729</v>
      </c>
      <c r="Y143" s="77" t="s">
        <v>468</v>
      </c>
      <c r="Z143" t="s">
        <v>377</v>
      </c>
      <c r="AA143" s="63" t="s">
        <v>497</v>
      </c>
    </row>
    <row r="144" spans="1:27" ht="30" x14ac:dyDescent="0.25">
      <c r="A144" s="15" t="s">
        <v>26</v>
      </c>
      <c r="B144" s="15"/>
      <c r="C144" s="16" t="s">
        <v>362</v>
      </c>
      <c r="D144" s="16" t="s">
        <v>363</v>
      </c>
      <c r="E144" s="15" t="s">
        <v>351</v>
      </c>
      <c r="F144" s="15" t="s">
        <v>53</v>
      </c>
      <c r="G144" s="15" t="s">
        <v>496</v>
      </c>
      <c r="H144" s="68" t="s">
        <v>361</v>
      </c>
      <c r="I144" s="13">
        <v>102.04809014043381</v>
      </c>
      <c r="J144" s="13">
        <v>11.57</v>
      </c>
      <c r="K144" s="13">
        <f t="shared" si="12"/>
        <v>90.478090140433807</v>
      </c>
      <c r="L144" s="61">
        <f t="shared" si="13"/>
        <v>7.8200596491299752</v>
      </c>
      <c r="M144" s="13">
        <v>0</v>
      </c>
      <c r="N144" s="13">
        <v>0</v>
      </c>
      <c r="O144" s="63">
        <f t="shared" si="18"/>
        <v>0</v>
      </c>
      <c r="P144" s="118"/>
      <c r="Q144" s="118"/>
      <c r="R144" s="119"/>
      <c r="S144" s="13">
        <v>0</v>
      </c>
      <c r="T144" s="13">
        <v>0</v>
      </c>
      <c r="U144" s="63">
        <f t="shared" si="19"/>
        <v>0</v>
      </c>
      <c r="V144" s="13">
        <v>37.698904639192897</v>
      </c>
      <c r="W144" s="13">
        <v>2.7917884796674168</v>
      </c>
      <c r="X144" s="63">
        <f t="shared" si="20"/>
        <v>34.907116159525479</v>
      </c>
      <c r="Y144" s="77" t="s">
        <v>468</v>
      </c>
      <c r="Z144" t="s">
        <v>377</v>
      </c>
      <c r="AA144" s="63" t="s">
        <v>497</v>
      </c>
    </row>
    <row r="145" spans="1:27" x14ac:dyDescent="0.25">
      <c r="A145" s="15" t="s">
        <v>26</v>
      </c>
      <c r="B145" s="15"/>
      <c r="C145" s="16" t="s">
        <v>31</v>
      </c>
      <c r="D145" s="16" t="s">
        <v>442</v>
      </c>
      <c r="E145" s="15" t="s">
        <v>373</v>
      </c>
      <c r="F145" s="15" t="s">
        <v>50</v>
      </c>
      <c r="G145" s="15" t="s">
        <v>365</v>
      </c>
      <c r="H145" s="69" t="s">
        <v>28</v>
      </c>
      <c r="I145" s="13">
        <v>86.567237869068251</v>
      </c>
      <c r="J145" s="67" t="s">
        <v>441</v>
      </c>
      <c r="K145" s="64"/>
      <c r="L145" s="64"/>
      <c r="M145" s="13">
        <v>0</v>
      </c>
      <c r="N145" s="13">
        <v>0</v>
      </c>
      <c r="O145" s="63">
        <f t="shared" si="18"/>
        <v>0</v>
      </c>
      <c r="P145" s="13">
        <v>0</v>
      </c>
      <c r="Q145" s="13">
        <v>0</v>
      </c>
      <c r="R145" s="63">
        <f t="shared" ref="R145:R147" si="21">P145-Q145</f>
        <v>0</v>
      </c>
      <c r="S145" s="13">
        <v>0</v>
      </c>
      <c r="T145" s="13">
        <v>0</v>
      </c>
      <c r="U145" s="63">
        <f t="shared" si="19"/>
        <v>0</v>
      </c>
      <c r="V145" s="13">
        <v>42.762651694645747</v>
      </c>
      <c r="W145" s="13">
        <v>0</v>
      </c>
      <c r="X145" s="63">
        <f t="shared" si="20"/>
        <v>42.762651694645747</v>
      </c>
      <c r="Y145" s="77" t="s">
        <v>471</v>
      </c>
      <c r="Z145" t="s">
        <v>377</v>
      </c>
      <c r="AA145" s="63" t="s">
        <v>497</v>
      </c>
    </row>
    <row r="146" spans="1:27" x14ac:dyDescent="0.25">
      <c r="A146" s="15" t="s">
        <v>26</v>
      </c>
      <c r="B146" s="15"/>
      <c r="C146" s="16" t="s">
        <v>31</v>
      </c>
      <c r="D146" s="16" t="s">
        <v>443</v>
      </c>
      <c r="E146" s="15" t="s">
        <v>373</v>
      </c>
      <c r="F146" s="15" t="s">
        <v>50</v>
      </c>
      <c r="G146" s="15" t="s">
        <v>365</v>
      </c>
      <c r="H146" s="69" t="s">
        <v>29</v>
      </c>
      <c r="I146" s="13">
        <v>108.20904733633532</v>
      </c>
      <c r="J146" s="67" t="s">
        <v>441</v>
      </c>
      <c r="K146" s="64"/>
      <c r="L146" s="64"/>
      <c r="M146" s="13">
        <v>0</v>
      </c>
      <c r="N146" s="13">
        <v>0</v>
      </c>
      <c r="O146" s="63">
        <f t="shared" si="18"/>
        <v>0</v>
      </c>
      <c r="P146" s="13">
        <v>0</v>
      </c>
      <c r="Q146" s="13">
        <v>0</v>
      </c>
      <c r="R146" s="63">
        <f t="shared" si="21"/>
        <v>0</v>
      </c>
      <c r="S146" s="13">
        <v>0</v>
      </c>
      <c r="T146" s="13">
        <v>0</v>
      </c>
      <c r="U146" s="63">
        <f t="shared" si="19"/>
        <v>0</v>
      </c>
      <c r="V146" s="13">
        <v>53.453314618307189</v>
      </c>
      <c r="W146" s="13">
        <v>0</v>
      </c>
      <c r="X146" s="63">
        <f t="shared" si="20"/>
        <v>53.453314618307189</v>
      </c>
      <c r="Y146" s="77" t="s">
        <v>471</v>
      </c>
      <c r="Z146" t="s">
        <v>377</v>
      </c>
      <c r="AA146" s="63" t="s">
        <v>497</v>
      </c>
    </row>
    <row r="147" spans="1:27" x14ac:dyDescent="0.25">
      <c r="A147" s="15" t="s">
        <v>26</v>
      </c>
      <c r="B147" s="15"/>
      <c r="C147" s="16" t="s">
        <v>31</v>
      </c>
      <c r="D147" s="16" t="s">
        <v>444</v>
      </c>
      <c r="E147" s="15" t="s">
        <v>17</v>
      </c>
      <c r="F147" s="15" t="s">
        <v>50</v>
      </c>
      <c r="G147" s="15" t="s">
        <v>365</v>
      </c>
      <c r="H147" s="69" t="s">
        <v>30</v>
      </c>
      <c r="I147" s="13">
        <v>113.78770243018931</v>
      </c>
      <c r="J147" s="67" t="s">
        <v>441</v>
      </c>
      <c r="K147" s="64"/>
      <c r="L147" s="64"/>
      <c r="M147" s="13">
        <v>59.217195686910991</v>
      </c>
      <c r="N147" s="13">
        <v>0</v>
      </c>
      <c r="O147" s="63">
        <f t="shared" si="18"/>
        <v>59.217195686910991</v>
      </c>
      <c r="P147" s="13">
        <v>0</v>
      </c>
      <c r="Q147" s="13">
        <v>0</v>
      </c>
      <c r="R147" s="63">
        <f t="shared" si="21"/>
        <v>0</v>
      </c>
      <c r="S147" s="13">
        <v>0</v>
      </c>
      <c r="T147" s="13">
        <v>0</v>
      </c>
      <c r="U147" s="63">
        <f t="shared" si="19"/>
        <v>0</v>
      </c>
      <c r="V147" s="13">
        <v>54.595606317816262</v>
      </c>
      <c r="W147" s="13">
        <v>0</v>
      </c>
      <c r="X147" s="63">
        <f t="shared" si="20"/>
        <v>54.595606317816262</v>
      </c>
      <c r="Y147" s="77" t="s">
        <v>471</v>
      </c>
      <c r="Z147" t="s">
        <v>377</v>
      </c>
      <c r="AA147" s="63" t="s">
        <v>497</v>
      </c>
    </row>
    <row r="148" spans="1:27" x14ac:dyDescent="0.25">
      <c r="C148" s="12"/>
      <c r="D148" s="12"/>
      <c r="I148" s="13"/>
      <c r="K148" s="2"/>
      <c r="L148" s="1"/>
      <c r="N148" s="11"/>
      <c r="O148" s="3"/>
      <c r="P148" s="3"/>
      <c r="R148" s="3"/>
      <c r="T148" s="13"/>
      <c r="U148" s="3"/>
      <c r="W148" s="13"/>
      <c r="X148" s="3"/>
    </row>
    <row r="149" spans="1:27" x14ac:dyDescent="0.25">
      <c r="C149" s="12"/>
      <c r="D149" s="12"/>
      <c r="I149" s="13"/>
      <c r="K149" s="2"/>
      <c r="L149" s="1"/>
      <c r="N149" s="11"/>
      <c r="O149" s="3"/>
      <c r="P149" s="3"/>
      <c r="R149" s="3"/>
      <c r="T149" s="13"/>
      <c r="U149" s="3"/>
      <c r="W149" s="13"/>
      <c r="X149" s="3"/>
    </row>
    <row r="150" spans="1:27" x14ac:dyDescent="0.25">
      <c r="C150" s="12"/>
      <c r="D150" s="12"/>
      <c r="I150" s="13"/>
      <c r="K150" s="2"/>
      <c r="L150" s="1"/>
      <c r="N150" s="11"/>
      <c r="O150" s="3"/>
      <c r="P150" s="3"/>
      <c r="R150" s="3"/>
      <c r="T150" s="13"/>
      <c r="U150" s="3"/>
      <c r="W150" s="13"/>
      <c r="X150" s="3"/>
    </row>
    <row r="151" spans="1:27" x14ac:dyDescent="0.25">
      <c r="C151" s="12"/>
      <c r="D151" s="12"/>
      <c r="I151" s="13"/>
      <c r="K151" s="2"/>
      <c r="L151" s="1"/>
      <c r="N151" s="11"/>
      <c r="O151" s="3"/>
      <c r="P151" s="3"/>
      <c r="R151" s="3"/>
      <c r="T151" s="13"/>
      <c r="U151" s="3"/>
      <c r="W151" s="13"/>
      <c r="X151" s="3"/>
    </row>
    <row r="152" spans="1:27" x14ac:dyDescent="0.25">
      <c r="C152" s="12"/>
      <c r="D152" s="12"/>
      <c r="I152" s="13"/>
      <c r="K152" s="2"/>
      <c r="L152" s="1"/>
      <c r="N152" s="11"/>
      <c r="O152" s="3"/>
      <c r="P152" s="3"/>
      <c r="R152" s="3"/>
      <c r="T152" s="13"/>
      <c r="U152" s="3"/>
      <c r="W152" s="13"/>
      <c r="X152" s="3"/>
    </row>
    <row r="153" spans="1:27" x14ac:dyDescent="0.25">
      <c r="C153" s="12"/>
      <c r="D153" s="12"/>
      <c r="I153" s="13"/>
      <c r="K153" s="2"/>
      <c r="L153" s="1"/>
      <c r="N153" s="11"/>
      <c r="O153" s="3"/>
      <c r="P153" s="3"/>
      <c r="R153" s="3"/>
      <c r="T153" s="13"/>
      <c r="U153" s="3"/>
      <c r="W153" s="13"/>
      <c r="X153" s="3"/>
    </row>
    <row r="154" spans="1:27" x14ac:dyDescent="0.25">
      <c r="C154" s="12"/>
      <c r="D154" s="12"/>
      <c r="I154" s="13"/>
      <c r="K154" s="2"/>
      <c r="L154" s="1"/>
      <c r="N154" s="11"/>
      <c r="O154" s="3"/>
      <c r="P154" s="3"/>
      <c r="R154" s="3"/>
      <c r="T154" s="13"/>
      <c r="U154" s="3"/>
      <c r="W154" s="13"/>
      <c r="X154" s="3"/>
    </row>
    <row r="155" spans="1:27" x14ac:dyDescent="0.25">
      <c r="C155" s="12"/>
      <c r="D155" s="12"/>
      <c r="I155" s="13"/>
      <c r="K155" s="2"/>
      <c r="L155" s="1"/>
      <c r="N155" s="11"/>
      <c r="O155" s="3"/>
      <c r="P155" s="3"/>
      <c r="R155" s="3"/>
      <c r="T155" s="13"/>
      <c r="U155" s="3"/>
      <c r="W155" s="13"/>
      <c r="X155" s="3"/>
    </row>
    <row r="156" spans="1:27" x14ac:dyDescent="0.25">
      <c r="C156" s="12"/>
      <c r="D156" s="12"/>
      <c r="I156" s="13"/>
      <c r="K156" s="2"/>
      <c r="L156" s="1"/>
      <c r="N156" s="11"/>
      <c r="O156" s="3"/>
      <c r="P156" s="3"/>
      <c r="R156" s="3"/>
      <c r="T156" s="13"/>
      <c r="U156" s="3"/>
      <c r="W156" s="13"/>
      <c r="X156" s="3"/>
    </row>
    <row r="157" spans="1:27" x14ac:dyDescent="0.25">
      <c r="C157" s="12"/>
      <c r="D157" s="12"/>
      <c r="I157" s="13"/>
      <c r="K157" s="2"/>
      <c r="L157" s="1"/>
      <c r="N157" s="11"/>
      <c r="O157" s="3"/>
      <c r="P157" s="3"/>
      <c r="R157" s="3"/>
      <c r="T157" s="13"/>
      <c r="U157" s="3"/>
      <c r="W157" s="13"/>
      <c r="X157" s="3"/>
    </row>
    <row r="158" spans="1:27" x14ac:dyDescent="0.25">
      <c r="C158" s="12"/>
      <c r="D158" s="12"/>
      <c r="I158" s="13"/>
      <c r="K158" s="2"/>
      <c r="L158" s="1"/>
      <c r="N158" s="11"/>
      <c r="O158" s="3"/>
      <c r="P158" s="3"/>
      <c r="R158" s="3"/>
      <c r="T158" s="13"/>
      <c r="U158" s="3"/>
      <c r="W158" s="13"/>
      <c r="X158" s="3"/>
    </row>
    <row r="159" spans="1:27" x14ac:dyDescent="0.25">
      <c r="C159" s="12"/>
      <c r="D159" s="12"/>
      <c r="I159" s="13"/>
      <c r="K159" s="2"/>
      <c r="L159" s="1"/>
      <c r="N159" s="11"/>
      <c r="O159" s="3"/>
      <c r="P159" s="3"/>
      <c r="R159" s="3"/>
      <c r="T159" s="13"/>
      <c r="U159" s="3"/>
      <c r="W159" s="13"/>
      <c r="X159" s="3"/>
    </row>
    <row r="160" spans="1:27" x14ac:dyDescent="0.25">
      <c r="C160" s="12"/>
      <c r="D160" s="12"/>
      <c r="I160" s="13"/>
      <c r="K160" s="2"/>
      <c r="L160" s="1"/>
      <c r="N160" s="11"/>
      <c r="O160" s="3"/>
      <c r="P160" s="3"/>
      <c r="R160" s="3"/>
      <c r="T160" s="13"/>
      <c r="U160" s="3"/>
      <c r="W160" s="13"/>
      <c r="X160" s="3"/>
    </row>
    <row r="161" spans="3:24" x14ac:dyDescent="0.25">
      <c r="C161" s="12"/>
      <c r="D161" s="12"/>
      <c r="I161" s="13"/>
      <c r="K161" s="2"/>
      <c r="L161" s="1"/>
      <c r="N161" s="11"/>
      <c r="O161" s="3"/>
      <c r="P161" s="3"/>
      <c r="R161" s="3"/>
      <c r="T161" s="13"/>
      <c r="U161" s="3"/>
      <c r="W161" s="13"/>
      <c r="X161" s="3"/>
    </row>
    <row r="162" spans="3:24" x14ac:dyDescent="0.25">
      <c r="C162" s="12"/>
      <c r="D162" s="12"/>
      <c r="I162" s="13"/>
      <c r="K162" s="2"/>
      <c r="L162" s="1"/>
      <c r="N162" s="11"/>
      <c r="O162" s="3"/>
      <c r="P162" s="3"/>
      <c r="R162" s="3"/>
      <c r="T162" s="13"/>
      <c r="U162" s="3"/>
      <c r="W162" s="13"/>
      <c r="X162" s="3"/>
    </row>
    <row r="163" spans="3:24" x14ac:dyDescent="0.25">
      <c r="C163" s="12"/>
      <c r="D163" s="12"/>
      <c r="I163" s="13"/>
      <c r="K163" s="2"/>
      <c r="L163" s="1"/>
      <c r="N163" s="11"/>
      <c r="O163" s="3"/>
      <c r="P163" s="3"/>
      <c r="R163" s="3"/>
      <c r="T163" s="13"/>
      <c r="U163" s="3"/>
      <c r="W163" s="13"/>
      <c r="X163" s="3"/>
    </row>
    <row r="164" spans="3:24" x14ac:dyDescent="0.25">
      <c r="C164" s="12"/>
      <c r="D164" s="12"/>
      <c r="I164" s="13"/>
      <c r="K164" s="2"/>
      <c r="L164" s="1"/>
      <c r="N164" s="11"/>
      <c r="O164" s="3"/>
      <c r="P164" s="3"/>
      <c r="R164" s="3"/>
      <c r="T164" s="13"/>
      <c r="U164" s="3"/>
      <c r="W164" s="13"/>
      <c r="X164" s="3"/>
    </row>
    <row r="165" spans="3:24" x14ac:dyDescent="0.25">
      <c r="C165" s="12"/>
      <c r="D165" s="12"/>
      <c r="I165" s="13"/>
      <c r="K165" s="2"/>
      <c r="L165" s="1"/>
      <c r="N165" s="11"/>
      <c r="O165" s="3"/>
      <c r="P165" s="3"/>
      <c r="R165" s="3"/>
      <c r="T165" s="13"/>
      <c r="U165" s="3"/>
      <c r="W165" s="13"/>
      <c r="X165" s="3"/>
    </row>
    <row r="166" spans="3:24" x14ac:dyDescent="0.25">
      <c r="C166" s="12"/>
      <c r="D166" s="12"/>
      <c r="I166" s="13"/>
      <c r="K166" s="2"/>
      <c r="L166" s="1"/>
      <c r="N166" s="11"/>
      <c r="O166" s="3"/>
      <c r="P166" s="3"/>
      <c r="R166" s="3"/>
      <c r="T166" s="13"/>
      <c r="U166" s="3"/>
      <c r="W166" s="13"/>
      <c r="X166" s="3"/>
    </row>
    <row r="167" spans="3:24" x14ac:dyDescent="0.25">
      <c r="C167" s="12"/>
      <c r="D167" s="12"/>
      <c r="I167" s="13"/>
      <c r="K167" s="2"/>
      <c r="L167" s="1"/>
      <c r="N167" s="11"/>
      <c r="O167" s="3"/>
      <c r="P167" s="3"/>
      <c r="R167" s="3"/>
      <c r="T167" s="13"/>
      <c r="U167" s="3"/>
      <c r="W167" s="13"/>
      <c r="X167" s="3"/>
    </row>
    <row r="168" spans="3:24" x14ac:dyDescent="0.25">
      <c r="C168" s="12"/>
      <c r="D168" s="12"/>
      <c r="I168" s="13"/>
      <c r="K168" s="2"/>
      <c r="L168" s="1"/>
      <c r="N168" s="11"/>
      <c r="O168" s="3"/>
      <c r="P168" s="3"/>
      <c r="R168" s="3"/>
      <c r="T168" s="13"/>
      <c r="U168" s="3"/>
      <c r="W168" s="13"/>
      <c r="X168" s="3"/>
    </row>
    <row r="169" spans="3:24" x14ac:dyDescent="0.25">
      <c r="C169" s="12"/>
      <c r="D169" s="12"/>
      <c r="I169" s="13"/>
      <c r="K169" s="2"/>
      <c r="L169" s="1"/>
      <c r="N169" s="11"/>
      <c r="O169" s="3"/>
      <c r="P169" s="3"/>
      <c r="R169" s="3"/>
      <c r="T169" s="13"/>
      <c r="U169" s="3"/>
      <c r="W169" s="13"/>
      <c r="X169" s="3"/>
    </row>
    <row r="170" spans="3:24" x14ac:dyDescent="0.25">
      <c r="C170" s="12"/>
      <c r="D170" s="12"/>
      <c r="I170" s="13"/>
      <c r="K170" s="2"/>
      <c r="L170" s="1"/>
      <c r="N170" s="11"/>
      <c r="O170" s="3"/>
      <c r="P170" s="3"/>
      <c r="R170" s="3"/>
      <c r="T170" s="13"/>
      <c r="U170" s="3"/>
      <c r="W170" s="13"/>
      <c r="X170" s="3"/>
    </row>
    <row r="171" spans="3:24" x14ac:dyDescent="0.25">
      <c r="C171" s="12"/>
      <c r="D171" s="12"/>
      <c r="I171" s="13"/>
      <c r="K171" s="2"/>
      <c r="L171" s="1"/>
      <c r="N171" s="11"/>
      <c r="O171" s="3"/>
      <c r="P171" s="3"/>
      <c r="R171" s="3"/>
      <c r="T171" s="13"/>
      <c r="U171" s="3"/>
      <c r="W171" s="13"/>
      <c r="X171" s="3"/>
    </row>
    <row r="172" spans="3:24" x14ac:dyDescent="0.25">
      <c r="C172" s="12"/>
      <c r="D172" s="12"/>
      <c r="I172" s="13"/>
      <c r="K172" s="2"/>
      <c r="L172" s="1"/>
      <c r="N172" s="11"/>
      <c r="O172" s="3"/>
      <c r="P172" s="3"/>
      <c r="R172" s="3"/>
      <c r="T172" s="13"/>
      <c r="U172" s="3"/>
      <c r="W172" s="13"/>
      <c r="X172" s="3"/>
    </row>
    <row r="173" spans="3:24" x14ac:dyDescent="0.25">
      <c r="C173" s="12"/>
      <c r="D173" s="12"/>
      <c r="I173" s="13"/>
      <c r="K173" s="2"/>
      <c r="L173" s="1"/>
      <c r="N173" s="11"/>
      <c r="O173" s="3"/>
      <c r="P173" s="3"/>
      <c r="R173" s="3"/>
      <c r="T173" s="13"/>
      <c r="U173" s="3"/>
      <c r="W173" s="13"/>
      <c r="X173" s="3"/>
    </row>
    <row r="174" spans="3:24" x14ac:dyDescent="0.25">
      <c r="C174" s="12"/>
      <c r="D174" s="12"/>
      <c r="I174" s="13"/>
      <c r="K174" s="2"/>
      <c r="L174" s="1"/>
      <c r="N174" s="11"/>
      <c r="O174" s="3"/>
      <c r="P174" s="3"/>
      <c r="R174" s="3"/>
      <c r="T174" s="13"/>
      <c r="U174" s="3"/>
      <c r="W174" s="13"/>
      <c r="X174" s="3"/>
    </row>
    <row r="175" spans="3:24" x14ac:dyDescent="0.25">
      <c r="C175" s="12"/>
      <c r="D175" s="12"/>
      <c r="I175" s="13"/>
      <c r="K175" s="2"/>
      <c r="L175" s="1"/>
      <c r="N175" s="11"/>
      <c r="O175" s="3"/>
      <c r="P175" s="3"/>
      <c r="R175" s="3"/>
      <c r="T175" s="13"/>
      <c r="U175" s="3"/>
      <c r="W175" s="13"/>
      <c r="X175" s="3"/>
    </row>
    <row r="176" spans="3:24" x14ac:dyDescent="0.25">
      <c r="C176" s="12"/>
      <c r="D176" s="12"/>
      <c r="I176" s="13"/>
      <c r="K176" s="2"/>
      <c r="L176" s="1"/>
      <c r="N176" s="11"/>
      <c r="O176" s="3"/>
      <c r="P176" s="3"/>
      <c r="R176" s="3"/>
      <c r="T176" s="13"/>
      <c r="U176" s="3"/>
      <c r="W176" s="13"/>
      <c r="X176" s="3"/>
    </row>
    <row r="177" spans="3:24" x14ac:dyDescent="0.25">
      <c r="C177" s="12"/>
      <c r="D177" s="12"/>
      <c r="I177" s="13"/>
      <c r="K177" s="2"/>
      <c r="L177" s="1"/>
      <c r="N177" s="11"/>
      <c r="O177" s="3"/>
      <c r="P177" s="3"/>
      <c r="R177" s="3"/>
      <c r="T177" s="13"/>
      <c r="U177" s="3"/>
      <c r="W177" s="13"/>
      <c r="X177" s="3"/>
    </row>
    <row r="178" spans="3:24" x14ac:dyDescent="0.25">
      <c r="C178" s="12"/>
      <c r="D178" s="12"/>
      <c r="I178" s="13"/>
      <c r="K178" s="2"/>
      <c r="L178" s="1"/>
      <c r="N178" s="11"/>
      <c r="O178" s="3"/>
      <c r="P178" s="3"/>
      <c r="R178" s="3"/>
      <c r="T178" s="13"/>
      <c r="U178" s="3"/>
      <c r="W178" s="13"/>
      <c r="X178" s="3"/>
    </row>
    <row r="179" spans="3:24" x14ac:dyDescent="0.25">
      <c r="C179" s="12"/>
      <c r="D179" s="12"/>
      <c r="I179" s="13"/>
      <c r="K179" s="2"/>
      <c r="L179" s="1"/>
      <c r="N179" s="11"/>
      <c r="O179" s="3"/>
      <c r="P179" s="3"/>
      <c r="R179" s="3"/>
      <c r="T179" s="13"/>
      <c r="U179" s="3"/>
      <c r="W179" s="13"/>
      <c r="X179" s="3"/>
    </row>
    <row r="180" spans="3:24" x14ac:dyDescent="0.25">
      <c r="C180" s="12"/>
      <c r="D180" s="12"/>
      <c r="I180" s="13"/>
      <c r="K180" s="2"/>
      <c r="L180" s="1"/>
      <c r="N180" s="11"/>
      <c r="O180" s="3"/>
      <c r="P180" s="3"/>
      <c r="R180" s="3"/>
      <c r="T180" s="13"/>
      <c r="U180" s="3"/>
      <c r="W180" s="13"/>
      <c r="X180" s="3"/>
    </row>
    <row r="181" spans="3:24" x14ac:dyDescent="0.25">
      <c r="C181" s="12"/>
      <c r="D181" s="12"/>
      <c r="I181" s="13"/>
      <c r="K181" s="2"/>
      <c r="L181" s="1"/>
      <c r="N181" s="11"/>
      <c r="O181" s="3"/>
      <c r="P181" s="3"/>
      <c r="R181" s="3"/>
      <c r="T181" s="13"/>
      <c r="U181" s="3"/>
      <c r="W181" s="13"/>
      <c r="X181" s="3"/>
    </row>
    <row r="182" spans="3:24" x14ac:dyDescent="0.25">
      <c r="C182" s="12"/>
      <c r="D182" s="12"/>
      <c r="I182" s="13"/>
      <c r="K182" s="2"/>
      <c r="L182" s="1"/>
      <c r="N182" s="11"/>
      <c r="O182" s="3"/>
      <c r="P182" s="3"/>
      <c r="R182" s="3"/>
      <c r="T182" s="13"/>
      <c r="U182" s="3"/>
      <c r="W182" s="13"/>
      <c r="X182" s="3"/>
    </row>
    <row r="183" spans="3:24" x14ac:dyDescent="0.25">
      <c r="C183" s="12"/>
      <c r="D183" s="12"/>
      <c r="I183" s="13"/>
      <c r="K183" s="2"/>
      <c r="L183" s="1"/>
      <c r="N183" s="11"/>
      <c r="O183" s="3"/>
      <c r="P183" s="3"/>
      <c r="R183" s="3"/>
      <c r="T183" s="13"/>
      <c r="U183" s="3"/>
      <c r="W183" s="13"/>
      <c r="X183" s="3"/>
    </row>
    <row r="184" spans="3:24" x14ac:dyDescent="0.25">
      <c r="C184" s="12"/>
      <c r="D184" s="12"/>
      <c r="I184" s="13"/>
      <c r="K184" s="2"/>
      <c r="L184" s="1"/>
      <c r="N184" s="11"/>
      <c r="O184" s="3"/>
      <c r="P184" s="3"/>
      <c r="R184" s="3"/>
      <c r="T184" s="13"/>
      <c r="U184" s="3"/>
      <c r="W184" s="13"/>
      <c r="X184" s="3"/>
    </row>
    <row r="185" spans="3:24" x14ac:dyDescent="0.25">
      <c r="C185" s="12"/>
      <c r="D185" s="12"/>
      <c r="I185" s="13"/>
      <c r="K185" s="2"/>
      <c r="L185" s="1"/>
      <c r="N185" s="11"/>
      <c r="O185" s="3"/>
      <c r="P185" s="3"/>
      <c r="R185" s="3"/>
      <c r="T185" s="13"/>
      <c r="U185" s="3"/>
      <c r="W185" s="13"/>
      <c r="X185" s="3"/>
    </row>
    <row r="186" spans="3:24" x14ac:dyDescent="0.25">
      <c r="C186" s="12"/>
      <c r="D186" s="12"/>
      <c r="I186" s="13"/>
      <c r="K186" s="2"/>
      <c r="L186" s="1"/>
      <c r="N186" s="11"/>
      <c r="O186" s="3"/>
      <c r="P186" s="3"/>
      <c r="R186" s="3"/>
      <c r="T186" s="13"/>
      <c r="U186" s="3"/>
      <c r="W186" s="13"/>
      <c r="X186" s="3"/>
    </row>
    <row r="187" spans="3:24" x14ac:dyDescent="0.25">
      <c r="C187" s="12"/>
      <c r="D187" s="12"/>
      <c r="I187" s="13"/>
      <c r="K187" s="2"/>
      <c r="L187" s="1"/>
      <c r="N187" s="11"/>
      <c r="O187" s="3"/>
      <c r="P187" s="3"/>
      <c r="R187" s="3"/>
      <c r="T187" s="13"/>
      <c r="U187" s="3"/>
      <c r="W187" s="13"/>
      <c r="X187" s="3"/>
    </row>
    <row r="188" spans="3:24" x14ac:dyDescent="0.25">
      <c r="C188" s="12"/>
      <c r="D188" s="12"/>
      <c r="I188" s="13"/>
      <c r="K188" s="2"/>
      <c r="L188" s="1"/>
      <c r="N188" s="11"/>
      <c r="O188" s="3"/>
      <c r="P188" s="3"/>
      <c r="R188" s="3"/>
      <c r="T188" s="13"/>
      <c r="U188" s="3"/>
      <c r="W188" s="13"/>
      <c r="X188" s="3"/>
    </row>
    <row r="189" spans="3:24" x14ac:dyDescent="0.25">
      <c r="C189" s="12"/>
      <c r="D189" s="12"/>
      <c r="I189" s="13"/>
      <c r="K189" s="2"/>
      <c r="L189" s="1"/>
      <c r="N189" s="11"/>
      <c r="O189" s="3"/>
      <c r="P189" s="3"/>
      <c r="R189" s="3"/>
      <c r="T189" s="13"/>
      <c r="U189" s="3"/>
      <c r="W189" s="13"/>
      <c r="X189" s="3"/>
    </row>
    <row r="190" spans="3:24" x14ac:dyDescent="0.25">
      <c r="C190" s="12"/>
      <c r="D190" s="12"/>
      <c r="I190" s="13"/>
      <c r="K190" s="2"/>
      <c r="L190" s="1"/>
      <c r="N190" s="11"/>
      <c r="O190" s="3"/>
      <c r="P190" s="3"/>
      <c r="R190" s="3"/>
      <c r="T190" s="13"/>
      <c r="U190" s="3"/>
      <c r="W190" s="13"/>
      <c r="X190" s="3"/>
    </row>
    <row r="191" spans="3:24" x14ac:dyDescent="0.25">
      <c r="C191" s="12"/>
      <c r="D191" s="12"/>
      <c r="I191" s="13"/>
      <c r="K191" s="2"/>
      <c r="L191" s="1"/>
      <c r="N191" s="11"/>
      <c r="O191" s="3"/>
      <c r="P191" s="3"/>
      <c r="R191" s="3"/>
      <c r="T191" s="13"/>
      <c r="U191" s="3"/>
      <c r="W191" s="13"/>
      <c r="X191" s="3"/>
    </row>
    <row r="192" spans="3:24" x14ac:dyDescent="0.25">
      <c r="C192" s="12"/>
      <c r="D192" s="12"/>
      <c r="I192" s="13"/>
      <c r="K192" s="2"/>
      <c r="L192" s="1"/>
      <c r="N192" s="11"/>
      <c r="O192" s="3"/>
      <c r="P192" s="3"/>
      <c r="R192" s="3"/>
      <c r="T192" s="13"/>
      <c r="U192" s="3"/>
      <c r="W192" s="13"/>
      <c r="X192" s="3"/>
    </row>
    <row r="193" spans="3:24" x14ac:dyDescent="0.25">
      <c r="C193" s="12"/>
      <c r="D193" s="12"/>
      <c r="I193" s="13"/>
      <c r="K193" s="2"/>
      <c r="L193" s="1"/>
      <c r="N193" s="11"/>
      <c r="O193" s="3"/>
      <c r="P193" s="3"/>
      <c r="R193" s="3"/>
      <c r="T193" s="13"/>
      <c r="U193" s="3"/>
      <c r="W193" s="13"/>
      <c r="X193" s="3"/>
    </row>
    <row r="194" spans="3:24" x14ac:dyDescent="0.25">
      <c r="C194" s="12"/>
      <c r="D194" s="12"/>
      <c r="I194" s="13"/>
      <c r="K194" s="2"/>
      <c r="L194" s="1"/>
      <c r="N194" s="11"/>
      <c r="O194" s="3"/>
      <c r="P194" s="3"/>
      <c r="R194" s="3"/>
      <c r="T194" s="13"/>
      <c r="U194" s="3"/>
      <c r="W194" s="13"/>
      <c r="X194" s="3"/>
    </row>
    <row r="195" spans="3:24" x14ac:dyDescent="0.25">
      <c r="C195" s="12"/>
      <c r="D195" s="12"/>
      <c r="I195" s="13"/>
      <c r="K195" s="2"/>
      <c r="L195" s="1"/>
      <c r="N195" s="11"/>
      <c r="O195" s="3"/>
      <c r="P195" s="3"/>
      <c r="R195" s="3"/>
      <c r="T195" s="13"/>
      <c r="U195" s="3"/>
      <c r="W195" s="13"/>
      <c r="X195" s="3"/>
    </row>
    <row r="196" spans="3:24" x14ac:dyDescent="0.25">
      <c r="C196" s="12"/>
      <c r="D196" s="12"/>
      <c r="I196" s="13"/>
      <c r="K196" s="2"/>
      <c r="L196" s="1"/>
      <c r="N196" s="11"/>
      <c r="O196" s="3"/>
      <c r="P196" s="3"/>
      <c r="R196" s="3"/>
      <c r="T196" s="13"/>
      <c r="U196" s="3"/>
      <c r="W196" s="13"/>
      <c r="X196" s="3"/>
    </row>
    <row r="197" spans="3:24" x14ac:dyDescent="0.25">
      <c r="C197" s="12"/>
      <c r="D197" s="12"/>
      <c r="I197" s="13"/>
      <c r="K197" s="2"/>
      <c r="L197" s="1"/>
      <c r="N197" s="11"/>
      <c r="O197" s="3"/>
      <c r="P197" s="3"/>
      <c r="R197" s="3"/>
      <c r="T197" s="13"/>
      <c r="U197" s="3"/>
      <c r="W197" s="13"/>
      <c r="X197" s="3"/>
    </row>
    <row r="198" spans="3:24" x14ac:dyDescent="0.25">
      <c r="C198" s="12"/>
      <c r="D198" s="12"/>
      <c r="I198" s="13"/>
      <c r="K198" s="2"/>
      <c r="L198" s="1"/>
      <c r="N198" s="11"/>
      <c r="O198" s="3"/>
      <c r="P198" s="3"/>
      <c r="R198" s="3"/>
      <c r="T198" s="13"/>
      <c r="U198" s="3"/>
      <c r="W198" s="13"/>
      <c r="X198" s="3"/>
    </row>
    <row r="199" spans="3:24" x14ac:dyDescent="0.25">
      <c r="C199" s="12"/>
      <c r="D199" s="12"/>
      <c r="I199" s="13"/>
      <c r="K199" s="2"/>
      <c r="L199" s="1"/>
      <c r="N199" s="11"/>
      <c r="O199" s="3"/>
      <c r="P199" s="3"/>
      <c r="R199" s="3"/>
      <c r="T199" s="13"/>
      <c r="U199" s="3"/>
      <c r="W199" s="13"/>
      <c r="X199" s="3"/>
    </row>
    <row r="200" spans="3:24" x14ac:dyDescent="0.25">
      <c r="C200" s="12"/>
      <c r="D200" s="12"/>
      <c r="I200" s="13"/>
      <c r="K200" s="2"/>
      <c r="L200" s="1"/>
      <c r="N200" s="11"/>
      <c r="O200" s="3"/>
      <c r="P200" s="3"/>
      <c r="R200" s="3"/>
      <c r="T200" s="13"/>
      <c r="U200" s="3"/>
      <c r="W200" s="13"/>
      <c r="X200" s="3"/>
    </row>
    <row r="201" spans="3:24" x14ac:dyDescent="0.25">
      <c r="C201" s="12"/>
      <c r="D201" s="12"/>
      <c r="I201" s="13"/>
      <c r="K201" s="2"/>
      <c r="L201" s="1"/>
      <c r="N201" s="11"/>
      <c r="O201" s="3"/>
      <c r="P201" s="3"/>
      <c r="R201" s="3"/>
      <c r="T201" s="13"/>
      <c r="U201" s="3"/>
      <c r="W201" s="13"/>
      <c r="X201" s="3"/>
    </row>
    <row r="202" spans="3:24" x14ac:dyDescent="0.25">
      <c r="C202" s="12"/>
      <c r="D202" s="12"/>
      <c r="I202" s="13"/>
      <c r="N202" s="11"/>
      <c r="O202" s="3"/>
      <c r="P202" s="3"/>
      <c r="R202" s="3"/>
      <c r="T202" s="13"/>
      <c r="U202" s="3"/>
      <c r="W202" s="13"/>
      <c r="X202" s="3"/>
    </row>
    <row r="203" spans="3:24" x14ac:dyDescent="0.25">
      <c r="C203" s="12"/>
      <c r="D203" s="12"/>
      <c r="I203" s="13"/>
      <c r="N203" s="11"/>
      <c r="O203" s="3"/>
      <c r="P203" s="3"/>
      <c r="R203" s="3"/>
      <c r="T203" s="13"/>
      <c r="U203" s="3"/>
      <c r="W203" s="13"/>
      <c r="X203" s="3"/>
    </row>
    <row r="204" spans="3:24" x14ac:dyDescent="0.25">
      <c r="C204" s="12"/>
      <c r="D204" s="12"/>
      <c r="I204" s="13"/>
      <c r="N204" s="11"/>
      <c r="O204" s="3"/>
      <c r="P204" s="3"/>
      <c r="R204" s="3"/>
      <c r="T204" s="13"/>
      <c r="U204" s="3"/>
      <c r="W204" s="13"/>
      <c r="X204" s="3"/>
    </row>
    <row r="205" spans="3:24" x14ac:dyDescent="0.25">
      <c r="C205" s="12"/>
      <c r="D205" s="12"/>
      <c r="I205" s="13"/>
      <c r="N205" s="11"/>
      <c r="O205" s="3"/>
      <c r="P205" s="3"/>
      <c r="R205" s="3"/>
      <c r="T205" s="13"/>
      <c r="U205" s="3"/>
      <c r="W205" s="13"/>
      <c r="X205" s="3"/>
    </row>
    <row r="206" spans="3:24" x14ac:dyDescent="0.25">
      <c r="C206" s="12"/>
      <c r="D206" s="12"/>
      <c r="I206" s="13"/>
      <c r="N206" s="11"/>
      <c r="O206" s="3"/>
      <c r="P206" s="3"/>
      <c r="R206" s="3"/>
      <c r="T206" s="13"/>
      <c r="U206" s="3"/>
      <c r="W206" s="13"/>
      <c r="X206" s="3"/>
    </row>
    <row r="207" spans="3:24" x14ac:dyDescent="0.25">
      <c r="C207" s="12"/>
      <c r="D207" s="12"/>
      <c r="I207" s="13"/>
      <c r="N207" s="11"/>
      <c r="O207" s="3"/>
      <c r="P207" s="3"/>
      <c r="R207" s="3"/>
      <c r="T207" s="13"/>
      <c r="U207" s="3"/>
      <c r="W207" s="13"/>
      <c r="X207" s="3"/>
    </row>
    <row r="208" spans="3:24" x14ac:dyDescent="0.25">
      <c r="C208" s="12"/>
      <c r="D208" s="12"/>
      <c r="I208" s="13"/>
      <c r="N208" s="11"/>
      <c r="O208" s="3"/>
      <c r="P208" s="3"/>
      <c r="R208" s="3"/>
      <c r="T208" s="13"/>
      <c r="U208" s="3"/>
      <c r="W208" s="13"/>
      <c r="X208" s="3"/>
    </row>
    <row r="209" spans="3:24" x14ac:dyDescent="0.25">
      <c r="C209" s="12"/>
      <c r="D209" s="12"/>
      <c r="I209" s="13"/>
      <c r="N209" s="11"/>
      <c r="O209" s="3"/>
      <c r="P209" s="3"/>
      <c r="R209" s="3"/>
      <c r="T209" s="13"/>
      <c r="U209" s="3"/>
      <c r="W209" s="13"/>
      <c r="X209" s="3"/>
    </row>
    <row r="210" spans="3:24" x14ac:dyDescent="0.25">
      <c r="C210" s="12"/>
      <c r="D210" s="12"/>
      <c r="I210" s="13"/>
      <c r="N210" s="11"/>
      <c r="O210" s="3"/>
      <c r="P210" s="3"/>
      <c r="R210" s="3"/>
      <c r="T210" s="13"/>
      <c r="U210" s="3"/>
      <c r="W210" s="13"/>
      <c r="X210" s="3"/>
    </row>
    <row r="211" spans="3:24" x14ac:dyDescent="0.25">
      <c r="C211" s="12"/>
      <c r="D211" s="12"/>
      <c r="I211" s="13"/>
      <c r="N211" s="11"/>
      <c r="O211" s="3"/>
      <c r="P211" s="3"/>
      <c r="R211" s="3"/>
      <c r="T211" s="13"/>
      <c r="U211" s="3"/>
      <c r="W211" s="13"/>
      <c r="X211" s="3"/>
    </row>
    <row r="212" spans="3:24" x14ac:dyDescent="0.25">
      <c r="C212" s="12"/>
      <c r="D212" s="12"/>
      <c r="I212" s="13"/>
      <c r="N212" s="11"/>
      <c r="O212" s="3"/>
      <c r="P212" s="3"/>
      <c r="R212" s="3"/>
      <c r="T212" s="13"/>
      <c r="U212" s="3"/>
      <c r="W212" s="13"/>
      <c r="X212" s="3"/>
    </row>
    <row r="213" spans="3:24" x14ac:dyDescent="0.25">
      <c r="C213" s="12"/>
      <c r="D213" s="12"/>
      <c r="I213" s="13"/>
      <c r="N213" s="11"/>
      <c r="O213" s="3"/>
      <c r="P213" s="3"/>
      <c r="R213" s="3"/>
      <c r="T213" s="13"/>
      <c r="U213" s="3"/>
      <c r="W213" s="13"/>
      <c r="X213" s="3"/>
    </row>
    <row r="214" spans="3:24" x14ac:dyDescent="0.25">
      <c r="C214" s="12"/>
      <c r="D214" s="12"/>
      <c r="I214" s="13"/>
      <c r="N214" s="11"/>
      <c r="O214" s="3"/>
      <c r="P214" s="3"/>
      <c r="R214" s="3"/>
      <c r="T214" s="13"/>
      <c r="U214" s="3"/>
      <c r="W214" s="13"/>
      <c r="X214" s="3"/>
    </row>
    <row r="215" spans="3:24" x14ac:dyDescent="0.25">
      <c r="C215" s="12"/>
      <c r="D215" s="12"/>
      <c r="I215" s="13"/>
      <c r="N215" s="11"/>
      <c r="O215" s="3"/>
      <c r="P215" s="3"/>
      <c r="R215" s="3"/>
      <c r="T215" s="13"/>
      <c r="U215" s="3"/>
      <c r="W215" s="13"/>
      <c r="X215" s="3"/>
    </row>
    <row r="216" spans="3:24" x14ac:dyDescent="0.25">
      <c r="C216" s="12"/>
      <c r="D216" s="12"/>
      <c r="I216" s="13"/>
      <c r="N216" s="11"/>
      <c r="O216" s="3"/>
      <c r="P216" s="3"/>
      <c r="R216" s="3"/>
      <c r="T216" s="13"/>
      <c r="U216" s="3"/>
      <c r="W216" s="13"/>
      <c r="X216" s="3"/>
    </row>
    <row r="217" spans="3:24" x14ac:dyDescent="0.25">
      <c r="C217" s="12"/>
      <c r="D217" s="12"/>
      <c r="I217" s="13"/>
      <c r="N217" s="11"/>
      <c r="O217" s="3"/>
      <c r="P217" s="3"/>
      <c r="R217" s="3"/>
      <c r="T217" s="13"/>
      <c r="U217" s="3"/>
      <c r="W217" s="13"/>
      <c r="X217" s="3"/>
    </row>
    <row r="218" spans="3:24" x14ac:dyDescent="0.25">
      <c r="C218" s="12"/>
      <c r="D218" s="12"/>
      <c r="I218" s="13"/>
      <c r="N218" s="11"/>
      <c r="O218" s="3"/>
      <c r="P218" s="3"/>
      <c r="R218" s="3"/>
      <c r="T218" s="13"/>
      <c r="U218" s="3"/>
      <c r="W218" s="13"/>
      <c r="X218" s="3"/>
    </row>
    <row r="219" spans="3:24" x14ac:dyDescent="0.25">
      <c r="C219" s="12"/>
      <c r="D219" s="12"/>
      <c r="I219" s="13"/>
      <c r="N219" s="11"/>
      <c r="O219" s="3"/>
      <c r="P219" s="3"/>
      <c r="R219" s="3"/>
      <c r="T219" s="13"/>
      <c r="U219" s="3"/>
      <c r="W219" s="13"/>
      <c r="X219" s="3"/>
    </row>
    <row r="220" spans="3:24" x14ac:dyDescent="0.25">
      <c r="C220" s="12"/>
      <c r="D220" s="12"/>
      <c r="I220" s="13"/>
      <c r="N220" s="11"/>
      <c r="O220" s="3"/>
      <c r="P220" s="3"/>
      <c r="R220" s="3"/>
      <c r="T220" s="13"/>
      <c r="U220" s="3"/>
      <c r="W220" s="13"/>
      <c r="X220" s="3"/>
    </row>
    <row r="221" spans="3:24" x14ac:dyDescent="0.25">
      <c r="C221" s="12"/>
      <c r="D221" s="12"/>
      <c r="I221" s="13"/>
      <c r="N221" s="11"/>
      <c r="O221" s="3"/>
      <c r="P221" s="3"/>
      <c r="R221" s="3"/>
      <c r="T221" s="13"/>
      <c r="U221" s="3"/>
      <c r="W221" s="13"/>
      <c r="X221" s="3"/>
    </row>
    <row r="222" spans="3:24" x14ac:dyDescent="0.25">
      <c r="C222" s="12"/>
      <c r="D222" s="12"/>
      <c r="I222" s="13"/>
      <c r="N222" s="11"/>
      <c r="O222" s="3"/>
      <c r="P222" s="3"/>
      <c r="R222" s="3"/>
      <c r="T222" s="13"/>
      <c r="U222" s="3"/>
      <c r="W222" s="13"/>
      <c r="X222" s="3"/>
    </row>
    <row r="223" spans="3:24" x14ac:dyDescent="0.25">
      <c r="C223" s="12"/>
      <c r="D223" s="12"/>
      <c r="I223" s="13"/>
      <c r="N223" s="11"/>
      <c r="O223" s="3"/>
      <c r="P223" s="3"/>
      <c r="R223" s="3"/>
      <c r="T223" s="13"/>
      <c r="U223" s="3"/>
      <c r="W223" s="13"/>
      <c r="X223" s="3"/>
    </row>
    <row r="224" spans="3:24" x14ac:dyDescent="0.25">
      <c r="C224" s="12"/>
      <c r="D224" s="12"/>
      <c r="I224" s="13"/>
      <c r="N224" s="11"/>
      <c r="O224" s="3"/>
      <c r="P224" s="3"/>
      <c r="R224" s="3"/>
      <c r="T224" s="13"/>
      <c r="U224" s="3"/>
      <c r="W224" s="13"/>
      <c r="X224" s="3"/>
    </row>
    <row r="225" spans="3:24" x14ac:dyDescent="0.25">
      <c r="C225" s="12"/>
      <c r="D225" s="12"/>
      <c r="I225" s="13"/>
      <c r="N225" s="11"/>
      <c r="O225" s="3"/>
      <c r="P225" s="3"/>
      <c r="R225" s="3"/>
      <c r="T225" s="13"/>
      <c r="U225" s="3"/>
      <c r="W225" s="13"/>
      <c r="X225" s="3"/>
    </row>
    <row r="226" spans="3:24" x14ac:dyDescent="0.25">
      <c r="C226" s="12"/>
      <c r="D226" s="12"/>
      <c r="I226" s="13"/>
      <c r="N226" s="11"/>
      <c r="O226" s="3"/>
      <c r="P226" s="3"/>
      <c r="R226" s="3"/>
      <c r="T226" s="13"/>
      <c r="U226" s="3"/>
      <c r="W226" s="13"/>
      <c r="X226" s="3"/>
    </row>
    <row r="227" spans="3:24" x14ac:dyDescent="0.25">
      <c r="C227" s="12"/>
      <c r="D227" s="12"/>
      <c r="I227" s="13"/>
      <c r="N227" s="11"/>
      <c r="O227" s="3"/>
      <c r="P227" s="3"/>
      <c r="R227" s="3"/>
      <c r="T227" s="13"/>
      <c r="U227" s="3"/>
      <c r="W227" s="13"/>
      <c r="X227" s="3"/>
    </row>
    <row r="228" spans="3:24" x14ac:dyDescent="0.25">
      <c r="C228" s="12"/>
      <c r="D228" s="12"/>
      <c r="I228" s="13"/>
      <c r="N228" s="11"/>
      <c r="O228" s="3"/>
      <c r="P228" s="3"/>
      <c r="R228" s="3"/>
      <c r="T228" s="13"/>
      <c r="U228" s="3"/>
      <c r="W228" s="13"/>
      <c r="X228" s="3"/>
    </row>
    <row r="229" spans="3:24" x14ac:dyDescent="0.25">
      <c r="C229" s="12"/>
      <c r="D229" s="12"/>
      <c r="I229" s="13"/>
      <c r="N229" s="11"/>
      <c r="O229" s="3"/>
      <c r="P229" s="3"/>
      <c r="R229" s="3"/>
      <c r="T229" s="13"/>
      <c r="U229" s="3"/>
      <c r="W229" s="13"/>
      <c r="X229" s="3"/>
    </row>
    <row r="230" spans="3:24" x14ac:dyDescent="0.25">
      <c r="C230" s="12"/>
      <c r="D230" s="12"/>
      <c r="I230" s="13"/>
      <c r="N230" s="11"/>
      <c r="O230" s="3"/>
      <c r="P230" s="3"/>
      <c r="R230" s="3"/>
      <c r="T230" s="13"/>
      <c r="U230" s="3"/>
      <c r="W230" s="13"/>
      <c r="X230" s="3"/>
    </row>
    <row r="231" spans="3:24" x14ac:dyDescent="0.25">
      <c r="C231" s="12"/>
      <c r="D231" s="12"/>
      <c r="I231" s="13"/>
      <c r="N231" s="11"/>
      <c r="O231" s="3"/>
      <c r="P231" s="3"/>
      <c r="R231" s="3"/>
      <c r="T231" s="13"/>
      <c r="U231" s="3"/>
      <c r="W231" s="13"/>
      <c r="X231" s="3"/>
    </row>
    <row r="232" spans="3:24" x14ac:dyDescent="0.25">
      <c r="C232" s="12"/>
      <c r="D232" s="12"/>
      <c r="I232" s="13"/>
      <c r="N232" s="11"/>
      <c r="O232" s="3"/>
      <c r="P232" s="3"/>
      <c r="R232" s="3"/>
      <c r="T232" s="13"/>
      <c r="U232" s="3"/>
      <c r="W232" s="13"/>
      <c r="X232" s="3"/>
    </row>
    <row r="233" spans="3:24" x14ac:dyDescent="0.25">
      <c r="C233" s="12"/>
      <c r="D233" s="12"/>
      <c r="I233" s="13"/>
      <c r="N233" s="11"/>
      <c r="O233" s="3"/>
      <c r="P233" s="3"/>
      <c r="R233" s="3"/>
      <c r="T233" s="13"/>
      <c r="U233" s="3"/>
      <c r="W233" s="13"/>
      <c r="X233" s="3"/>
    </row>
    <row r="234" spans="3:24" x14ac:dyDescent="0.25">
      <c r="C234" s="12"/>
      <c r="D234" s="12"/>
      <c r="I234" s="13"/>
      <c r="N234" s="11"/>
      <c r="O234" s="3"/>
      <c r="P234" s="3"/>
      <c r="R234" s="3"/>
      <c r="T234" s="13"/>
      <c r="U234" s="3"/>
      <c r="W234" s="13"/>
      <c r="X234" s="3"/>
    </row>
    <row r="235" spans="3:24" x14ac:dyDescent="0.25">
      <c r="C235" s="12"/>
      <c r="D235" s="12"/>
      <c r="I235" s="13"/>
      <c r="N235" s="11"/>
      <c r="O235" s="3"/>
      <c r="P235" s="3"/>
      <c r="R235" s="3"/>
      <c r="T235" s="13"/>
      <c r="U235" s="3"/>
      <c r="W235" s="13"/>
      <c r="X235" s="3"/>
    </row>
    <row r="236" spans="3:24" x14ac:dyDescent="0.25">
      <c r="C236" s="12"/>
      <c r="D236" s="12"/>
      <c r="I236" s="13"/>
      <c r="N236" s="11"/>
      <c r="O236" s="3"/>
      <c r="P236" s="3"/>
      <c r="R236" s="3"/>
      <c r="T236" s="13"/>
      <c r="U236" s="3"/>
      <c r="W236" s="13"/>
      <c r="X236" s="3"/>
    </row>
    <row r="237" spans="3:24" x14ac:dyDescent="0.25">
      <c r="C237" s="12"/>
      <c r="D237" s="12"/>
      <c r="I237" s="13"/>
      <c r="N237" s="11"/>
      <c r="O237" s="3"/>
      <c r="P237" s="3"/>
      <c r="R237" s="3"/>
      <c r="T237" s="13"/>
      <c r="U237" s="3"/>
      <c r="W237" s="13"/>
      <c r="X237" s="3"/>
    </row>
    <row r="238" spans="3:24" x14ac:dyDescent="0.25">
      <c r="C238" s="12"/>
      <c r="D238" s="12"/>
      <c r="I238" s="13"/>
      <c r="N238" s="11"/>
      <c r="O238" s="3"/>
      <c r="P238" s="3"/>
      <c r="R238" s="3"/>
      <c r="T238" s="13"/>
      <c r="U238" s="3"/>
      <c r="W238" s="13"/>
      <c r="X238" s="3"/>
    </row>
    <row r="239" spans="3:24" x14ac:dyDescent="0.25">
      <c r="C239" s="12"/>
      <c r="D239" s="12"/>
      <c r="I239" s="13"/>
      <c r="N239" s="11"/>
      <c r="O239" s="3"/>
      <c r="P239" s="3"/>
      <c r="R239" s="3"/>
      <c r="T239" s="13"/>
      <c r="U239" s="3"/>
      <c r="W239" s="13"/>
      <c r="X239" s="3"/>
    </row>
    <row r="240" spans="3:24" x14ac:dyDescent="0.25">
      <c r="C240" s="12"/>
      <c r="D240" s="12"/>
      <c r="I240" s="13"/>
      <c r="N240" s="11"/>
      <c r="O240" s="3"/>
      <c r="P240" s="3"/>
      <c r="R240" s="3"/>
      <c r="T240" s="13"/>
      <c r="U240" s="3"/>
      <c r="W240" s="13"/>
      <c r="X240" s="3"/>
    </row>
    <row r="241" spans="3:24" x14ac:dyDescent="0.25">
      <c r="C241" s="12"/>
      <c r="D241" s="12"/>
      <c r="I241" s="13"/>
      <c r="N241" s="11"/>
      <c r="O241" s="3"/>
      <c r="P241" s="3"/>
      <c r="R241" s="3"/>
      <c r="T241" s="13"/>
      <c r="U241" s="3"/>
      <c r="W241" s="13"/>
      <c r="X241" s="3"/>
    </row>
    <row r="242" spans="3:24" x14ac:dyDescent="0.25">
      <c r="C242" s="12"/>
      <c r="D242" s="12"/>
      <c r="I242" s="13"/>
      <c r="N242" s="11"/>
      <c r="O242" s="3"/>
      <c r="P242" s="3"/>
      <c r="R242" s="3"/>
      <c r="T242" s="13"/>
      <c r="U242" s="3"/>
      <c r="W242" s="13"/>
      <c r="X242" s="3"/>
    </row>
    <row r="243" spans="3:24" x14ac:dyDescent="0.25">
      <c r="C243" s="12"/>
      <c r="D243" s="12"/>
      <c r="I243" s="13"/>
      <c r="N243" s="11"/>
      <c r="O243" s="3"/>
      <c r="P243" s="3"/>
      <c r="R243" s="3"/>
      <c r="T243" s="13"/>
      <c r="U243" s="3"/>
      <c r="W243" s="13"/>
      <c r="X243" s="3"/>
    </row>
    <row r="244" spans="3:24" x14ac:dyDescent="0.25">
      <c r="C244" s="12"/>
      <c r="D244" s="12"/>
      <c r="I244" s="13"/>
      <c r="N244" s="11"/>
      <c r="O244" s="3"/>
      <c r="P244" s="3"/>
      <c r="R244" s="3"/>
      <c r="T244" s="13"/>
      <c r="U244" s="3"/>
      <c r="W244" s="13"/>
      <c r="X244" s="3"/>
    </row>
    <row r="245" spans="3:24" x14ac:dyDescent="0.25">
      <c r="C245" s="12"/>
      <c r="D245" s="12"/>
      <c r="I245" s="13"/>
      <c r="N245" s="11"/>
      <c r="O245" s="3"/>
      <c r="P245" s="3"/>
      <c r="R245" s="3"/>
      <c r="T245" s="13"/>
      <c r="U245" s="3"/>
      <c r="W245" s="13"/>
      <c r="X245" s="3"/>
    </row>
    <row r="246" spans="3:24" x14ac:dyDescent="0.25">
      <c r="C246" s="12"/>
      <c r="D246" s="12"/>
      <c r="I246" s="13"/>
      <c r="N246" s="11"/>
      <c r="O246" s="3"/>
      <c r="P246" s="3"/>
      <c r="R246" s="3"/>
      <c r="T246" s="13"/>
      <c r="U246" s="3"/>
      <c r="W246" s="13"/>
      <c r="X246" s="3"/>
    </row>
    <row r="247" spans="3:24" x14ac:dyDescent="0.25">
      <c r="C247" s="12"/>
      <c r="D247" s="12"/>
      <c r="I247" s="13"/>
      <c r="N247" s="11"/>
      <c r="O247" s="3"/>
      <c r="P247" s="3"/>
      <c r="R247" s="3"/>
      <c r="T247" s="13"/>
      <c r="U247" s="3"/>
      <c r="W247" s="13"/>
      <c r="X247" s="3"/>
    </row>
    <row r="248" spans="3:24" x14ac:dyDescent="0.25">
      <c r="C248" s="12"/>
      <c r="D248" s="12"/>
      <c r="I248" s="13"/>
      <c r="N248" s="11"/>
      <c r="O248" s="3"/>
      <c r="P248" s="3"/>
      <c r="R248" s="3"/>
      <c r="T248" s="13"/>
      <c r="U248" s="3"/>
      <c r="W248" s="13"/>
      <c r="X248" s="3"/>
    </row>
    <row r="249" spans="3:24" x14ac:dyDescent="0.25">
      <c r="C249" s="12"/>
      <c r="D249" s="12"/>
      <c r="I249" s="13"/>
      <c r="N249" s="11"/>
      <c r="O249" s="3"/>
      <c r="P249" s="3"/>
      <c r="R249" s="3"/>
      <c r="T249" s="13"/>
      <c r="U249" s="3"/>
      <c r="W249" s="13"/>
      <c r="X249" s="3"/>
    </row>
    <row r="250" spans="3:24" x14ac:dyDescent="0.25">
      <c r="C250" s="12"/>
      <c r="D250" s="12"/>
      <c r="I250" s="13"/>
      <c r="N250" s="11"/>
      <c r="O250" s="3"/>
      <c r="P250" s="3"/>
      <c r="R250" s="3"/>
      <c r="T250" s="13"/>
      <c r="U250" s="3"/>
      <c r="W250" s="13"/>
      <c r="X250" s="3"/>
    </row>
    <row r="251" spans="3:24" x14ac:dyDescent="0.25">
      <c r="C251" s="12"/>
      <c r="D251" s="12"/>
      <c r="I251" s="13"/>
      <c r="N251" s="11"/>
      <c r="O251" s="3"/>
      <c r="P251" s="3"/>
      <c r="R251" s="3"/>
      <c r="T251" s="13"/>
      <c r="U251" s="3"/>
      <c r="W251" s="13"/>
      <c r="X251" s="3"/>
    </row>
    <row r="252" spans="3:24" x14ac:dyDescent="0.25">
      <c r="C252" s="12"/>
      <c r="D252" s="12"/>
      <c r="I252" s="13"/>
      <c r="N252" s="11"/>
      <c r="O252" s="3"/>
      <c r="P252" s="3"/>
      <c r="R252" s="3"/>
      <c r="T252" s="13"/>
      <c r="U252" s="3"/>
      <c r="W252" s="13"/>
      <c r="X252" s="3"/>
    </row>
    <row r="253" spans="3:24" x14ac:dyDescent="0.25">
      <c r="C253" s="12"/>
      <c r="D253" s="12"/>
      <c r="I253" s="13"/>
      <c r="N253" s="11"/>
      <c r="O253" s="3"/>
      <c r="P253" s="3"/>
      <c r="R253" s="3"/>
      <c r="T253" s="13"/>
      <c r="U253" s="3"/>
      <c r="W253" s="13"/>
      <c r="X253" s="3"/>
    </row>
    <row r="254" spans="3:24" x14ac:dyDescent="0.25">
      <c r="C254" s="12"/>
      <c r="D254" s="12"/>
      <c r="I254" s="13"/>
      <c r="N254" s="11"/>
      <c r="O254" s="3"/>
      <c r="P254" s="3"/>
      <c r="R254" s="3"/>
      <c r="T254" s="13"/>
      <c r="U254" s="3"/>
      <c r="W254" s="13"/>
      <c r="X254" s="3"/>
    </row>
    <row r="255" spans="3:24" x14ac:dyDescent="0.25">
      <c r="C255" s="12"/>
      <c r="D255" s="12"/>
      <c r="I255" s="13"/>
      <c r="N255" s="11"/>
      <c r="O255" s="3"/>
      <c r="P255" s="3"/>
      <c r="R255" s="3"/>
      <c r="T255" s="13"/>
      <c r="U255" s="3"/>
      <c r="W255" s="13"/>
      <c r="X255" s="3"/>
    </row>
    <row r="256" spans="3:24" x14ac:dyDescent="0.25">
      <c r="C256" s="12"/>
      <c r="D256" s="12"/>
      <c r="I256" s="13"/>
      <c r="N256" s="11"/>
      <c r="O256" s="3"/>
      <c r="P256" s="3"/>
      <c r="R256" s="3"/>
      <c r="T256" s="13"/>
      <c r="U256" s="3"/>
      <c r="W256" s="13"/>
      <c r="X256" s="3"/>
    </row>
    <row r="257" spans="3:24" x14ac:dyDescent="0.25">
      <c r="C257" s="12"/>
      <c r="D257" s="12"/>
      <c r="I257" s="13"/>
      <c r="N257" s="11"/>
      <c r="O257" s="3"/>
      <c r="P257" s="3"/>
      <c r="R257" s="3"/>
      <c r="T257" s="13"/>
      <c r="U257" s="3"/>
      <c r="W257" s="13"/>
      <c r="X257" s="3"/>
    </row>
    <row r="258" spans="3:24" x14ac:dyDescent="0.25">
      <c r="C258" s="12"/>
      <c r="D258" s="12"/>
      <c r="I258" s="13"/>
      <c r="N258" s="11"/>
      <c r="O258" s="3"/>
      <c r="P258" s="3"/>
      <c r="R258" s="3"/>
      <c r="T258" s="13"/>
      <c r="U258" s="3"/>
      <c r="W258" s="13"/>
      <c r="X258" s="3"/>
    </row>
    <row r="259" spans="3:24" x14ac:dyDescent="0.25">
      <c r="C259" s="12"/>
      <c r="D259" s="12"/>
      <c r="I259" s="13"/>
      <c r="N259" s="11"/>
      <c r="O259" s="3"/>
      <c r="P259" s="3"/>
      <c r="R259" s="3"/>
      <c r="T259" s="13"/>
      <c r="U259" s="3"/>
      <c r="W259" s="13"/>
      <c r="X259" s="3"/>
    </row>
    <row r="260" spans="3:24" x14ac:dyDescent="0.25">
      <c r="C260" s="12"/>
      <c r="D260" s="12"/>
      <c r="I260" s="13"/>
      <c r="N260" s="11"/>
      <c r="O260" s="3"/>
      <c r="P260" s="3"/>
      <c r="R260" s="3"/>
      <c r="T260" s="13"/>
      <c r="U260" s="3"/>
      <c r="W260" s="13"/>
      <c r="X260" s="3"/>
    </row>
    <row r="261" spans="3:24" x14ac:dyDescent="0.25">
      <c r="C261" s="12"/>
      <c r="D261" s="12"/>
      <c r="I261" s="13"/>
      <c r="N261" s="11"/>
      <c r="O261" s="3"/>
      <c r="P261" s="3"/>
      <c r="R261" s="3"/>
      <c r="T261" s="13"/>
      <c r="U261" s="3"/>
      <c r="W261" s="13"/>
      <c r="X261" s="3"/>
    </row>
    <row r="262" spans="3:24" x14ac:dyDescent="0.25">
      <c r="C262" s="12"/>
      <c r="D262" s="12"/>
      <c r="I262" s="13"/>
      <c r="N262" s="11"/>
      <c r="O262" s="3"/>
      <c r="P262" s="3"/>
      <c r="R262" s="3"/>
      <c r="T262" s="13"/>
      <c r="U262" s="3"/>
      <c r="W262" s="13"/>
      <c r="X262" s="3"/>
    </row>
    <row r="263" spans="3:24" x14ac:dyDescent="0.25">
      <c r="C263" s="12"/>
      <c r="D263" s="12"/>
      <c r="I263" s="13"/>
      <c r="N263" s="11"/>
      <c r="O263" s="3"/>
      <c r="P263" s="3"/>
      <c r="R263" s="3"/>
      <c r="T263" s="13"/>
      <c r="U263" s="3"/>
      <c r="W263" s="13"/>
      <c r="X263" s="3"/>
    </row>
    <row r="264" spans="3:24" x14ac:dyDescent="0.25">
      <c r="C264" s="12"/>
      <c r="D264" s="12"/>
      <c r="I264" s="13"/>
      <c r="N264" s="11"/>
      <c r="O264" s="3"/>
      <c r="P264" s="3"/>
      <c r="R264" s="3"/>
      <c r="T264" s="13"/>
      <c r="U264" s="3"/>
      <c r="W264" s="13"/>
      <c r="X264" s="3"/>
    </row>
    <row r="265" spans="3:24" x14ac:dyDescent="0.25">
      <c r="C265" s="12"/>
    </row>
    <row r="266" spans="3:24" x14ac:dyDescent="0.25">
      <c r="C266" s="12"/>
    </row>
    <row r="267" spans="3:24" x14ac:dyDescent="0.25">
      <c r="C267" s="12"/>
    </row>
  </sheetData>
  <autoFilter ref="A4:Y264" xr:uid="{13108457-749F-4E34-8098-56440E972D17}"/>
  <mergeCells count="4">
    <mergeCell ref="V3:X3"/>
    <mergeCell ref="S3:U3"/>
    <mergeCell ref="P3:R3"/>
    <mergeCell ref="M3:O3"/>
  </mergeCells>
  <phoneticPr fontId="5" type="noConversion"/>
  <conditionalFormatting sqref="L5 L7 L9:L11 L13:L16 L20:L21 L23:L27 L30:L31 L33 L36:L57 L62:L65 L68:L106 L108:L112 L114 L116 L120 L122 L124:L126 L128:L130 L132 L118 L134:L144 L148:L201">
    <cfRule type="cellIs" dxfId="4" priority="79" operator="greaterThan">
      <formula>0.1</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47DCE-8904-43C5-9DA7-E3202C0A432B}">
  <sheetPr codeName="Sheet2"/>
  <dimension ref="A5:J295"/>
  <sheetViews>
    <sheetView zoomScale="85" zoomScaleNormal="85" workbookViewId="0">
      <selection activeCell="O3" sqref="O3"/>
    </sheetView>
  </sheetViews>
  <sheetFormatPr defaultRowHeight="15" x14ac:dyDescent="0.25"/>
  <cols>
    <col min="1" max="1" width="33.28515625" customWidth="1"/>
    <col min="2" max="2" width="38.85546875" bestFit="1" customWidth="1"/>
    <col min="3" max="3" width="65" customWidth="1"/>
    <col min="4" max="4" width="38.140625" bestFit="1" customWidth="1"/>
    <col min="5" max="5" width="27.42578125" bestFit="1" customWidth="1"/>
    <col min="6" max="7" width="28.85546875" bestFit="1" customWidth="1"/>
    <col min="8" max="8" width="40.28515625" bestFit="1" customWidth="1"/>
    <col min="9" max="9" width="17.42578125" customWidth="1"/>
  </cols>
  <sheetData>
    <row r="5" spans="1:10" x14ac:dyDescent="0.25">
      <c r="A5" s="9" t="str">
        <f>Table3[[#Headers],[Service]]</f>
        <v>Service</v>
      </c>
      <c r="B5" t="str" cm="1">
        <f t="array" ref="B5">_xlfn.XLOOKUP(1,Table3[[#All],[Is Visible]],Table3[[#All],[Service]])</f>
        <v>De-energisation</v>
      </c>
    </row>
    <row r="6" spans="1:10" x14ac:dyDescent="0.25">
      <c r="A6" t="str">
        <f>Table3[[#Headers],[Last Yr Price (FY23/24)]]</f>
        <v>Last Yr Price (FY23/24)</v>
      </c>
      <c r="B6" s="10" cm="1">
        <f t="array" ref="B6">_xlfn.XLOOKUP(1,Table3[[#All],[Is Visible]],Table3[[#All],[Last Yr Price (FY23/24)]])</f>
        <v>80.56</v>
      </c>
    </row>
    <row r="7" spans="1:10" x14ac:dyDescent="0.25">
      <c r="A7" t="str">
        <f>Table3[[#Headers],[Labour ($2022-23)]]</f>
        <v>Labour ($2022-23)</v>
      </c>
      <c r="B7" s="10" cm="1">
        <f t="array" ref="B7">_xlfn.XLOOKUP(1,Table3[[#All],[Is Visible]],Table3[[#All],[Labour ($2022-23)]])</f>
        <v>7.3687609596946153</v>
      </c>
    </row>
    <row r="8" spans="1:10" x14ac:dyDescent="0.25">
      <c r="A8" t="str">
        <f>Table3[[#Headers],[Cost Driver 2 ($2022-23)]]</f>
        <v>Cost Driver 2 ($2022-23)</v>
      </c>
      <c r="B8" s="10" cm="1">
        <f t="array" ref="B8">_xlfn.XLOOKUP(1,Table3[[#All],[Is Visible]],Table3[[#All],[Cost Driver 2 ($2022-23)]])</f>
        <v>0</v>
      </c>
    </row>
    <row r="9" spans="1:10" x14ac:dyDescent="0.25">
      <c r="A9" t="str">
        <f>Table3[[#Headers],[Cost Driver 3 ($2022-23)]]</f>
        <v>Cost Driver 3 ($2022-23)</v>
      </c>
      <c r="B9" s="10" cm="1">
        <f t="array" ref="B9">_xlfn.XLOOKUP(1,Table3[[#All],[Is Visible]],Table3[[#All],[Cost Driver 3 ($2022-23)]])</f>
        <v>0</v>
      </c>
    </row>
    <row r="10" spans="1:10" x14ac:dyDescent="0.25">
      <c r="A10" t="str">
        <f>Table3[[#Headers],[Other ($2022-23)]]</f>
        <v>Other ($2022-23)</v>
      </c>
      <c r="B10" s="10" cm="1">
        <f t="array" ref="B10">_xlfn.XLOOKUP(1,Table3[[#All],[Is Visible]],Table3[[#All],[Other ($2022-23)]])</f>
        <v>21.464898471677472</v>
      </c>
    </row>
    <row r="11" spans="1:10" x14ac:dyDescent="0.25">
      <c r="A11" t="str">
        <f>Table3[[#Headers],[Proposed Price (FY24/25)]]</f>
        <v>Proposed Price (FY24/25)</v>
      </c>
      <c r="B11" s="10" cm="1">
        <f t="array" ref="B11">_xlfn.XLOOKUP(1,Table3[[#All],[Is Visible]],Table3[[#All],[Proposed Price (FY24/25)]])</f>
        <v>132.43633535340018</v>
      </c>
    </row>
    <row r="16" spans="1:10" x14ac:dyDescent="0.25">
      <c r="A16" s="7" t="s">
        <v>2</v>
      </c>
      <c r="B16" s="7" t="s">
        <v>3</v>
      </c>
      <c r="C16" s="7" t="s">
        <v>5</v>
      </c>
      <c r="D16" s="7" t="s">
        <v>19</v>
      </c>
      <c r="E16" s="7" t="s">
        <v>20</v>
      </c>
      <c r="F16" s="7" t="s">
        <v>21</v>
      </c>
      <c r="G16" s="7" t="s">
        <v>22</v>
      </c>
      <c r="H16" s="7" t="s">
        <v>23</v>
      </c>
      <c r="I16" s="7" t="s">
        <v>24</v>
      </c>
      <c r="J16" s="7" t="s">
        <v>25</v>
      </c>
    </row>
    <row r="17" spans="1:10" x14ac:dyDescent="0.25">
      <c r="A17" t="str">
        <f>'List of Fee-based Services'!A5</f>
        <v>Energex</v>
      </c>
      <c r="B17">
        <f>'List of Fee-based Services'!B5</f>
        <v>0</v>
      </c>
      <c r="C17" t="str">
        <f>'List of Fee-based Services'!E5</f>
        <v>De-energisation</v>
      </c>
      <c r="D17">
        <f>'List of Fee-based Services'!J5</f>
        <v>80.56</v>
      </c>
      <c r="E17" s="2">
        <f>'List of Fee-based Services'!O5</f>
        <v>7.3687609596946153</v>
      </c>
      <c r="F17" s="2">
        <f>'List of Fee-based Services'!R5</f>
        <v>0</v>
      </c>
      <c r="G17" s="2">
        <f>'List of Fee-based Services'!U5</f>
        <v>0</v>
      </c>
      <c r="H17" s="2">
        <f>'List of Fee-based Services'!X5</f>
        <v>21.464898471677472</v>
      </c>
      <c r="I17" s="2">
        <f>'List of Fee-based Services'!I5</f>
        <v>132.43633535340018</v>
      </c>
      <c r="J17">
        <f>SUBTOTAL(3,Table3[[#This Row],[Service]])</f>
        <v>1</v>
      </c>
    </row>
    <row r="18" spans="1:10" x14ac:dyDescent="0.25">
      <c r="A18" t="str">
        <f>'List of Fee-based Services'!A6</f>
        <v>Energex</v>
      </c>
      <c r="B18">
        <f>'List of Fee-based Services'!B6</f>
        <v>0</v>
      </c>
      <c r="C18" t="str">
        <f>'List of Fee-based Services'!E6</f>
        <v>De-energisation</v>
      </c>
      <c r="D18">
        <f>'List of Fee-based Services'!J6</f>
        <v>107.73</v>
      </c>
      <c r="E18" s="2">
        <f>'List of Fee-based Services'!O6</f>
        <v>0</v>
      </c>
      <c r="F18" s="2">
        <f>'List of Fee-based Services'!R6</f>
        <v>0</v>
      </c>
      <c r="G18" s="2">
        <f>'List of Fee-based Services'!U6</f>
        <v>0</v>
      </c>
      <c r="H18" s="2">
        <f>'List of Fee-based Services'!X6</f>
        <v>0</v>
      </c>
      <c r="I18" s="2" t="str">
        <f>'List of Fee-based Services'!I6</f>
        <v>Discontinued</v>
      </c>
      <c r="J18">
        <f>SUBTOTAL(3,Table3[[#This Row],[Service]])</f>
        <v>1</v>
      </c>
    </row>
    <row r="19" spans="1:10" x14ac:dyDescent="0.25">
      <c r="A19" t="str">
        <f>'List of Fee-based Services'!A7</f>
        <v>Energex</v>
      </c>
      <c r="B19">
        <f>'List of Fee-based Services'!B7</f>
        <v>0</v>
      </c>
      <c r="C19" t="str">
        <f>'List of Fee-based Services'!E7</f>
        <v>De-energisation</v>
      </c>
      <c r="D19">
        <f>'List of Fee-based Services'!J7</f>
        <v>418.79</v>
      </c>
      <c r="E19" s="2">
        <f>'List of Fee-based Services'!O7</f>
        <v>101.74959749900628</v>
      </c>
      <c r="F19" s="2">
        <f>'List of Fee-based Services'!R7</f>
        <v>0</v>
      </c>
      <c r="G19" s="2">
        <f>'List of Fee-based Services'!U7</f>
        <v>0</v>
      </c>
      <c r="H19" s="2">
        <f>'List of Fee-based Services'!X7</f>
        <v>-33.72177960913956</v>
      </c>
      <c r="I19" s="2">
        <f>'List of Fee-based Services'!I7</f>
        <v>486.70522631737737</v>
      </c>
      <c r="J19">
        <f>SUBTOTAL(3,Table3[[#This Row],[Service]])</f>
        <v>1</v>
      </c>
    </row>
    <row r="20" spans="1:10" x14ac:dyDescent="0.25">
      <c r="A20" t="str">
        <f>'List of Fee-based Services'!A8</f>
        <v>Energex</v>
      </c>
      <c r="B20">
        <f>'List of Fee-based Services'!B8</f>
        <v>0</v>
      </c>
      <c r="C20" t="str">
        <f>'List of Fee-based Services'!E8</f>
        <v>De-energisation</v>
      </c>
      <c r="D20">
        <f>'List of Fee-based Services'!J8</f>
        <v>586.48</v>
      </c>
      <c r="E20" s="2">
        <f>'List of Fee-based Services'!O8</f>
        <v>0</v>
      </c>
      <c r="F20" s="2">
        <f>'List of Fee-based Services'!R8</f>
        <v>0</v>
      </c>
      <c r="G20" s="2">
        <f>'List of Fee-based Services'!U8</f>
        <v>0</v>
      </c>
      <c r="H20" s="2">
        <f>'List of Fee-based Services'!X8</f>
        <v>0</v>
      </c>
      <c r="I20" s="2" t="str">
        <f>'List of Fee-based Services'!I8</f>
        <v>Discontinued</v>
      </c>
      <c r="J20">
        <f>SUBTOTAL(3,Table3[[#This Row],[Service]])</f>
        <v>1</v>
      </c>
    </row>
    <row r="21" spans="1:10" x14ac:dyDescent="0.25">
      <c r="A21" t="str">
        <f>'List of Fee-based Services'!A9</f>
        <v>Energex</v>
      </c>
      <c r="B21">
        <f>'List of Fee-based Services'!B9</f>
        <v>0</v>
      </c>
      <c r="C21" t="str">
        <f>'List of Fee-based Services'!E9</f>
        <v>De-energisation</v>
      </c>
      <c r="D21">
        <f>'List of Fee-based Services'!J9</f>
        <v>102.14</v>
      </c>
      <c r="E21" s="2">
        <f>'List of Fee-based Services'!O9</f>
        <v>14.737521919389231</v>
      </c>
      <c r="F21" s="2">
        <f>'List of Fee-based Services'!R9</f>
        <v>0</v>
      </c>
      <c r="G21" s="2">
        <f>'List of Fee-based Services'!U9</f>
        <v>0</v>
      </c>
      <c r="H21" s="2">
        <f>'List of Fee-based Services'!X9</f>
        <v>28.974772007780103</v>
      </c>
      <c r="I21" s="2">
        <f>'List of Fee-based Services'!I9</f>
        <v>188.53721045816135</v>
      </c>
      <c r="J21">
        <f>SUBTOTAL(3,Table3[[#This Row],[Service]])</f>
        <v>1</v>
      </c>
    </row>
    <row r="22" spans="1:10" x14ac:dyDescent="0.25">
      <c r="A22" t="str">
        <f>'List of Fee-based Services'!A10</f>
        <v>Energex</v>
      </c>
      <c r="B22">
        <f>'List of Fee-based Services'!B10</f>
        <v>0</v>
      </c>
      <c r="C22" t="str">
        <f>'List of Fee-based Services'!E10</f>
        <v>De-energisation</v>
      </c>
      <c r="D22">
        <f>'List of Fee-based Services'!J10</f>
        <v>418.79</v>
      </c>
      <c r="E22" s="2">
        <f>'List of Fee-based Services'!O10</f>
        <v>101.74959749900628</v>
      </c>
      <c r="F22" s="2">
        <f>'List of Fee-based Services'!R10</f>
        <v>0</v>
      </c>
      <c r="G22" s="2">
        <f>'List of Fee-based Services'!U10</f>
        <v>0</v>
      </c>
      <c r="H22" s="2">
        <f>'List of Fee-based Services'!X10</f>
        <v>-33.72177960913956</v>
      </c>
      <c r="I22" s="2">
        <f>'List of Fee-based Services'!I10</f>
        <v>486.70522631737737</v>
      </c>
      <c r="J22">
        <f>SUBTOTAL(3,Table3[[#This Row],[Service]])</f>
        <v>1</v>
      </c>
    </row>
    <row r="23" spans="1:10" x14ac:dyDescent="0.25">
      <c r="A23" t="str">
        <f>'List of Fee-based Services'!A11</f>
        <v>Energex</v>
      </c>
      <c r="B23">
        <f>'List of Fee-based Services'!B11</f>
        <v>0</v>
      </c>
      <c r="C23" t="str">
        <f>'List of Fee-based Services'!E11</f>
        <v>De-energisation</v>
      </c>
      <c r="D23">
        <f>'List of Fee-based Services'!J11</f>
        <v>47.69</v>
      </c>
      <c r="E23" s="2">
        <f>'List of Fee-based Services'!O11</f>
        <v>31.325037357876795</v>
      </c>
      <c r="F23" s="2">
        <f>'List of Fee-based Services'!R11</f>
        <v>0</v>
      </c>
      <c r="G23" s="2">
        <f>'List of Fee-based Services'!U11</f>
        <v>0</v>
      </c>
      <c r="H23" s="2">
        <f>'List of Fee-based Services'!X11</f>
        <v>38.175580091306955</v>
      </c>
      <c r="I23" s="2">
        <f>'List of Fee-based Services'!I11</f>
        <v>139.83499423646722</v>
      </c>
      <c r="J23">
        <f>SUBTOTAL(3,Table3[[#This Row],[Service]])</f>
        <v>1</v>
      </c>
    </row>
    <row r="24" spans="1:10" x14ac:dyDescent="0.25">
      <c r="A24" t="str">
        <f>'List of Fee-based Services'!A12</f>
        <v>Energex</v>
      </c>
      <c r="B24">
        <f>'List of Fee-based Services'!B12</f>
        <v>0</v>
      </c>
      <c r="C24" t="str">
        <f>'List of Fee-based Services'!E12</f>
        <v>De-energisation</v>
      </c>
      <c r="D24">
        <f>'List of Fee-based Services'!J12</f>
        <v>64.69</v>
      </c>
      <c r="E24" s="2">
        <f>'List of Fee-based Services'!O12</f>
        <v>0</v>
      </c>
      <c r="F24" s="2">
        <f>'List of Fee-based Services'!R12</f>
        <v>0</v>
      </c>
      <c r="G24" s="2">
        <f>'List of Fee-based Services'!U12</f>
        <v>0</v>
      </c>
      <c r="H24" s="2">
        <f>'List of Fee-based Services'!X12</f>
        <v>0</v>
      </c>
      <c r="I24" s="2" t="str">
        <f>'List of Fee-based Services'!I12</f>
        <v>Discontinued</v>
      </c>
      <c r="J24">
        <f>SUBTOTAL(3,Table3[[#This Row],[Service]])</f>
        <v>1</v>
      </c>
    </row>
    <row r="25" spans="1:10" x14ac:dyDescent="0.25">
      <c r="A25" t="str">
        <f>'List of Fee-based Services'!A13</f>
        <v>Energex</v>
      </c>
      <c r="B25">
        <f>'List of Fee-based Services'!B13</f>
        <v>0</v>
      </c>
      <c r="C25" t="str">
        <f>'List of Fee-based Services'!E13</f>
        <v>De-energisation</v>
      </c>
      <c r="D25">
        <f>'List of Fee-based Services'!J13</f>
        <v>74.61</v>
      </c>
      <c r="E25" s="2">
        <f>'List of Fee-based Services'!O13</f>
        <v>13.369748922704176</v>
      </c>
      <c r="F25" s="2">
        <f>'List of Fee-based Services'!R13</f>
        <v>0</v>
      </c>
      <c r="G25" s="2">
        <f>'List of Fee-based Services'!U13</f>
        <v>0</v>
      </c>
      <c r="H25" s="2">
        <f>'List of Fee-based Services'!X13</f>
        <v>34.737607604306298</v>
      </c>
      <c r="I25" s="2">
        <f>'List of Fee-based Services'!I13</f>
        <v>181.74913198790503</v>
      </c>
      <c r="J25">
        <f>SUBTOTAL(3,Table3[[#This Row],[Service]])</f>
        <v>1</v>
      </c>
    </row>
    <row r="26" spans="1:10" x14ac:dyDescent="0.25">
      <c r="A26" t="str">
        <f>'List of Fee-based Services'!A14</f>
        <v>Energex</v>
      </c>
      <c r="B26">
        <f>'List of Fee-based Services'!B14</f>
        <v>0</v>
      </c>
      <c r="C26" t="str">
        <f>'List of Fee-based Services'!E14</f>
        <v>Re-energisation</v>
      </c>
      <c r="D26">
        <f>'List of Fee-based Services'!J14</f>
        <v>95.29</v>
      </c>
      <c r="E26" s="2">
        <f>'List of Fee-based Services'!O14</f>
        <v>13.369748922704176</v>
      </c>
      <c r="F26" s="2">
        <f>'List of Fee-based Services'!R14</f>
        <v>0</v>
      </c>
      <c r="G26" s="2">
        <f>'List of Fee-based Services'!U14</f>
        <v>0</v>
      </c>
      <c r="H26" s="2">
        <f>'List of Fee-based Services'!X14</f>
        <v>40.984156523057933</v>
      </c>
      <c r="I26" s="2">
        <f>'List of Fee-based Services'!I14</f>
        <v>212.18562902671343</v>
      </c>
      <c r="J26">
        <f>SUBTOTAL(3,Table3[[#This Row],[Service]])</f>
        <v>1</v>
      </c>
    </row>
    <row r="27" spans="1:10" x14ac:dyDescent="0.25">
      <c r="A27" t="str">
        <f>'List of Fee-based Services'!A15</f>
        <v>Energex</v>
      </c>
      <c r="B27">
        <f>'List of Fee-based Services'!B15</f>
        <v>0</v>
      </c>
      <c r="C27" t="str">
        <f>'List of Fee-based Services'!E15</f>
        <v>Re-energisation</v>
      </c>
      <c r="D27">
        <f>'List of Fee-based Services'!J15</f>
        <v>107.27</v>
      </c>
      <c r="E27" s="2">
        <f>'List of Fee-based Services'!O15</f>
        <v>16.105294916074278</v>
      </c>
      <c r="F27" s="2">
        <f>'List of Fee-based Services'!R15</f>
        <v>0</v>
      </c>
      <c r="G27" s="2">
        <f>'List of Fee-based Services'!U15</f>
        <v>0</v>
      </c>
      <c r="H27" s="2">
        <f>'List of Fee-based Services'!X15</f>
        <v>39.862483073325656</v>
      </c>
      <c r="I27" s="2">
        <f>'List of Fee-based Services'!I15</f>
        <v>225.76178596722605</v>
      </c>
      <c r="J27">
        <f>SUBTOTAL(3,Table3[[#This Row],[Service]])</f>
        <v>1</v>
      </c>
    </row>
    <row r="28" spans="1:10" x14ac:dyDescent="0.25">
      <c r="A28" t="str">
        <f>'List of Fee-based Services'!A16</f>
        <v>Energex</v>
      </c>
      <c r="B28">
        <f>'List of Fee-based Services'!B16</f>
        <v>0</v>
      </c>
      <c r="C28" t="str">
        <f>'List of Fee-based Services'!E16</f>
        <v>Re-energisation</v>
      </c>
      <c r="D28">
        <f>'List of Fee-based Services'!J16</f>
        <v>129.31</v>
      </c>
      <c r="E28" s="2">
        <f>'List of Fee-based Services'!O16</f>
        <v>159.5242265615546</v>
      </c>
      <c r="F28" s="2">
        <f>'List of Fee-based Services'!R16</f>
        <v>0</v>
      </c>
      <c r="G28" s="2">
        <f>'List of Fee-based Services'!U16</f>
        <v>0</v>
      </c>
      <c r="H28" s="2">
        <f>'List of Fee-based Services'!X16</f>
        <v>111.09799600881814</v>
      </c>
      <c r="I28" s="2">
        <f>'List of Fee-based Services'!I16</f>
        <v>358.96188608665852</v>
      </c>
      <c r="J28">
        <f>SUBTOTAL(3,Table3[[#This Row],[Service]])</f>
        <v>1</v>
      </c>
    </row>
    <row r="29" spans="1:10" x14ac:dyDescent="0.25">
      <c r="A29" t="str">
        <f>'List of Fee-based Services'!A17</f>
        <v>Energex</v>
      </c>
      <c r="B29">
        <f>'List of Fee-based Services'!B17</f>
        <v>0</v>
      </c>
      <c r="C29" t="str">
        <f>'List of Fee-based Services'!E17</f>
        <v>Re-energisation</v>
      </c>
      <c r="D29">
        <f>'List of Fee-based Services'!J17</f>
        <v>146.07</v>
      </c>
      <c r="E29" s="2">
        <f>'List of Fee-based Services'!O17</f>
        <v>0</v>
      </c>
      <c r="F29" s="2">
        <f>'List of Fee-based Services'!R17</f>
        <v>0</v>
      </c>
      <c r="G29" s="2">
        <f>'List of Fee-based Services'!U17</f>
        <v>0</v>
      </c>
      <c r="H29" s="2">
        <f>'List of Fee-based Services'!X17</f>
        <v>0</v>
      </c>
      <c r="I29" s="2" t="str">
        <f>'List of Fee-based Services'!I17</f>
        <v>Discontinued</v>
      </c>
      <c r="J29">
        <f>SUBTOTAL(3,Table3[[#This Row],[Service]])</f>
        <v>1</v>
      </c>
    </row>
    <row r="30" spans="1:10" x14ac:dyDescent="0.25">
      <c r="A30" t="str">
        <f>'List of Fee-based Services'!A18</f>
        <v>Energex</v>
      </c>
      <c r="B30">
        <f>'List of Fee-based Services'!B18</f>
        <v>0</v>
      </c>
      <c r="C30" t="str">
        <f>'List of Fee-based Services'!E18</f>
        <v>Re-energisation</v>
      </c>
      <c r="D30">
        <f>'List of Fee-based Services'!J18</f>
        <v>129.31</v>
      </c>
      <c r="E30" s="2">
        <f>'List of Fee-based Services'!O18</f>
        <v>0</v>
      </c>
      <c r="F30" s="2">
        <f>'List of Fee-based Services'!R18</f>
        <v>0</v>
      </c>
      <c r="G30" s="2">
        <f>'List of Fee-based Services'!U18</f>
        <v>0</v>
      </c>
      <c r="H30" s="2">
        <f>'List of Fee-based Services'!X18</f>
        <v>0</v>
      </c>
      <c r="I30" s="2" t="str">
        <f>'List of Fee-based Services'!I18</f>
        <v>Discontinued</v>
      </c>
      <c r="J30">
        <f>SUBTOTAL(3,Table3[[#This Row],[Service]])</f>
        <v>1</v>
      </c>
    </row>
    <row r="31" spans="1:10" x14ac:dyDescent="0.25">
      <c r="A31" t="str">
        <f>'List of Fee-based Services'!A19</f>
        <v>Energex</v>
      </c>
      <c r="B31">
        <f>'List of Fee-based Services'!B19</f>
        <v>0</v>
      </c>
      <c r="C31" t="str">
        <f>'List of Fee-based Services'!E19</f>
        <v>Re-energisation</v>
      </c>
      <c r="D31">
        <f>'List of Fee-based Services'!J19</f>
        <v>146.07</v>
      </c>
      <c r="E31" s="2">
        <f>'List of Fee-based Services'!O19</f>
        <v>0</v>
      </c>
      <c r="F31" s="2">
        <f>'List of Fee-based Services'!R19</f>
        <v>0</v>
      </c>
      <c r="G31" s="2">
        <f>'List of Fee-based Services'!U19</f>
        <v>0</v>
      </c>
      <c r="H31" s="2">
        <f>'List of Fee-based Services'!X19</f>
        <v>0</v>
      </c>
      <c r="I31" s="2" t="str">
        <f>'List of Fee-based Services'!I19</f>
        <v>Discontinued</v>
      </c>
      <c r="J31">
        <f>SUBTOTAL(3,Table3[[#This Row],[Service]])</f>
        <v>1</v>
      </c>
    </row>
    <row r="32" spans="1:10" x14ac:dyDescent="0.25">
      <c r="A32" t="str">
        <f>'List of Fee-based Services'!A20</f>
        <v>Energex</v>
      </c>
      <c r="B32">
        <f>'List of Fee-based Services'!B20</f>
        <v>0</v>
      </c>
      <c r="C32" t="str">
        <f>'List of Fee-based Services'!E20</f>
        <v>Re-energisation</v>
      </c>
      <c r="D32">
        <f>'List of Fee-based Services'!J20</f>
        <v>18.5</v>
      </c>
      <c r="E32" s="2">
        <f>'List of Fee-based Services'!O20</f>
        <v>41.062067210473018</v>
      </c>
      <c r="F32" s="2">
        <f>'List of Fee-based Services'!R20</f>
        <v>0</v>
      </c>
      <c r="G32" s="2">
        <f>'List of Fee-based Services'!U20</f>
        <v>0</v>
      </c>
      <c r="H32" s="2">
        <f>'List of Fee-based Services'!X20</f>
        <v>51.668701852552935</v>
      </c>
      <c r="I32" s="2">
        <f>'List of Fee-based Services'!I20</f>
        <v>128.39165284636044</v>
      </c>
      <c r="J32">
        <f>SUBTOTAL(3,Table3[[#This Row],[Service]])</f>
        <v>1</v>
      </c>
    </row>
    <row r="33" spans="1:10" x14ac:dyDescent="0.25">
      <c r="A33" t="str">
        <f>'List of Fee-based Services'!A21</f>
        <v>Energex</v>
      </c>
      <c r="B33">
        <f>'List of Fee-based Services'!B21</f>
        <v>0</v>
      </c>
      <c r="C33" t="str">
        <f>'List of Fee-based Services'!E21</f>
        <v>Re-energisation</v>
      </c>
      <c r="D33">
        <f>'List of Fee-based Services'!J21</f>
        <v>99.05</v>
      </c>
      <c r="E33" s="2">
        <f>'List of Fee-based Services'!O21</f>
        <v>72.940591789804031</v>
      </c>
      <c r="F33" s="2">
        <f>'List of Fee-based Services'!R21</f>
        <v>0</v>
      </c>
      <c r="G33" s="2">
        <f>'List of Fee-based Services'!U21</f>
        <v>0</v>
      </c>
      <c r="H33" s="2">
        <f>'List of Fee-based Services'!X21</f>
        <v>39.766766861516103</v>
      </c>
      <c r="I33" s="2">
        <f>'List of Fee-based Services'!I21</f>
        <v>179.48094304332926</v>
      </c>
      <c r="J33">
        <f>SUBTOTAL(3,Table3[[#This Row],[Service]])</f>
        <v>1</v>
      </c>
    </row>
    <row r="34" spans="1:10" x14ac:dyDescent="0.25">
      <c r="A34" t="str">
        <f>'List of Fee-based Services'!A22</f>
        <v>Energex</v>
      </c>
      <c r="B34">
        <f>'List of Fee-based Services'!B22</f>
        <v>0</v>
      </c>
      <c r="C34" t="str">
        <f>'List of Fee-based Services'!E22</f>
        <v>Re-energisation</v>
      </c>
      <c r="D34">
        <f>'List of Fee-based Services'!J22</f>
        <v>99.05</v>
      </c>
      <c r="E34" s="2">
        <f>'List of Fee-based Services'!O22</f>
        <v>0</v>
      </c>
      <c r="F34" s="2">
        <f>'List of Fee-based Services'!R22</f>
        <v>0</v>
      </c>
      <c r="G34" s="2">
        <f>'List of Fee-based Services'!U22</f>
        <v>0</v>
      </c>
      <c r="H34" s="2">
        <f>'List of Fee-based Services'!X22</f>
        <v>0</v>
      </c>
      <c r="I34" s="2" t="str">
        <f>'List of Fee-based Services'!I22</f>
        <v>Discontinued</v>
      </c>
      <c r="J34">
        <f>SUBTOTAL(3,Table3[[#This Row],[Service]])</f>
        <v>1</v>
      </c>
    </row>
    <row r="35" spans="1:10" x14ac:dyDescent="0.25">
      <c r="A35" t="str">
        <f>'List of Fee-based Services'!A23</f>
        <v>Energex</v>
      </c>
      <c r="B35">
        <f>'List of Fee-based Services'!B23</f>
        <v>0</v>
      </c>
      <c r="C35" t="str">
        <f>'List of Fee-based Services'!E23</f>
        <v>Re-energisation</v>
      </c>
      <c r="D35">
        <f>'List of Fee-based Services'!J23</f>
        <v>144.59</v>
      </c>
      <c r="E35" s="2">
        <f>'List of Fee-based Services'!O23</f>
        <v>3.6278481197064494</v>
      </c>
      <c r="F35" s="2">
        <f>'List of Fee-based Services'!R23</f>
        <v>0</v>
      </c>
      <c r="G35" s="2">
        <f>'List of Fee-based Services'!U23</f>
        <v>0</v>
      </c>
      <c r="H35" s="2">
        <f>'List of Fee-based Services'!X23</f>
        <v>18.401447896868035</v>
      </c>
      <c r="I35" s="2">
        <f>'List of Fee-based Services'!I23</f>
        <v>212.18562902671343</v>
      </c>
      <c r="J35">
        <f>SUBTOTAL(3,Table3[[#This Row],[Service]])</f>
        <v>1</v>
      </c>
    </row>
    <row r="36" spans="1:10" x14ac:dyDescent="0.25">
      <c r="A36" t="str">
        <f>'List of Fee-based Services'!A24</f>
        <v>Energex</v>
      </c>
      <c r="B36">
        <f>'List of Fee-based Services'!B24</f>
        <v>0</v>
      </c>
      <c r="C36" t="str">
        <f>'List of Fee-based Services'!E24</f>
        <v>Re-energisation</v>
      </c>
      <c r="D36">
        <f>'List of Fee-based Services'!J24</f>
        <v>154.96</v>
      </c>
      <c r="E36" s="2">
        <f>'List of Fee-based Services'!O24</f>
        <v>8.7365339563796667</v>
      </c>
      <c r="F36" s="2">
        <f>'List of Fee-based Services'!R24</f>
        <v>0</v>
      </c>
      <c r="G36" s="2">
        <f>'List of Fee-based Services'!U24</f>
        <v>0</v>
      </c>
      <c r="H36" s="2">
        <f>'List of Fee-based Services'!X24</f>
        <v>22.119676051980036</v>
      </c>
      <c r="I36" s="2">
        <f>'List of Fee-based Services'!I24</f>
        <v>187.23062648459219</v>
      </c>
      <c r="J36">
        <f>SUBTOTAL(3,Table3[[#This Row],[Service]])</f>
        <v>1</v>
      </c>
    </row>
    <row r="37" spans="1:10" x14ac:dyDescent="0.25">
      <c r="A37" t="str">
        <f>'List of Fee-based Services'!A25</f>
        <v>Energex</v>
      </c>
      <c r="B37">
        <f>'List of Fee-based Services'!B25</f>
        <v>0</v>
      </c>
      <c r="C37" t="str">
        <f>'List of Fee-based Services'!E25</f>
        <v>Re-energisation</v>
      </c>
      <c r="D37">
        <f>'List of Fee-based Services'!J25</f>
        <v>328.75</v>
      </c>
      <c r="E37" s="2">
        <f>'List of Fee-based Services'!O25</f>
        <v>37.704465918706674</v>
      </c>
      <c r="F37" s="2">
        <f>'List of Fee-based Services'!R25</f>
        <v>0</v>
      </c>
      <c r="G37" s="2">
        <f>'List of Fee-based Services'!U25</f>
        <v>0</v>
      </c>
      <c r="H37" s="2">
        <f>'List of Fee-based Services'!X25</f>
        <v>-28.005754208922014</v>
      </c>
      <c r="I37" s="2">
        <f>'List of Fee-based Services'!I25</f>
        <v>350.57146642012628</v>
      </c>
      <c r="J37">
        <f>SUBTOTAL(3,Table3[[#This Row],[Service]])</f>
        <v>1</v>
      </c>
    </row>
    <row r="38" spans="1:10" x14ac:dyDescent="0.25">
      <c r="A38" t="str">
        <f>'List of Fee-based Services'!A26</f>
        <v>Energex</v>
      </c>
      <c r="B38">
        <f>'List of Fee-based Services'!B26</f>
        <v>0</v>
      </c>
      <c r="C38" t="str">
        <f>'List of Fee-based Services'!E26</f>
        <v>Re-energisation</v>
      </c>
      <c r="D38">
        <f>'List of Fee-based Services'!J26</f>
        <v>179.58</v>
      </c>
      <c r="E38" s="2">
        <f>'List of Fee-based Services'!O26</f>
        <v>96.249765867451373</v>
      </c>
      <c r="F38" s="2">
        <f>'List of Fee-based Services'!R26</f>
        <v>0</v>
      </c>
      <c r="G38" s="2">
        <f>'List of Fee-based Services'!U26</f>
        <v>0</v>
      </c>
      <c r="H38" s="2">
        <f>'List of Fee-based Services'!X26</f>
        <v>40.61980985379175</v>
      </c>
      <c r="I38" s="2">
        <f>'List of Fee-based Services'!I26</f>
        <v>237.3780214444032</v>
      </c>
      <c r="J38">
        <f>SUBTOTAL(3,Table3[[#This Row],[Service]])</f>
        <v>1</v>
      </c>
    </row>
    <row r="39" spans="1:10" x14ac:dyDescent="0.25">
      <c r="A39" t="str">
        <f>'List of Fee-based Services'!A27</f>
        <v>Energex</v>
      </c>
      <c r="B39">
        <f>'List of Fee-based Services'!B27</f>
        <v>0</v>
      </c>
      <c r="C39" t="str">
        <f>'List of Fee-based Services'!E27</f>
        <v>Re-energisation</v>
      </c>
      <c r="D39">
        <f>'List of Fee-based Services'!J27</f>
        <v>436.56</v>
      </c>
      <c r="E39" s="2">
        <f>'List of Fee-based Services'!O27</f>
        <v>170.90266498046469</v>
      </c>
      <c r="F39" s="2">
        <f>'List of Fee-based Services'!R27</f>
        <v>0</v>
      </c>
      <c r="G39" s="2">
        <f>'List of Fee-based Services'!U27</f>
        <v>0</v>
      </c>
      <c r="H39" s="2">
        <f>'List of Fee-based Services'!X27</f>
        <v>28.375941593068319</v>
      </c>
      <c r="I39" s="2">
        <f>'List of Fee-based Services'!I27</f>
        <v>590.55019969095429</v>
      </c>
      <c r="J39">
        <f>SUBTOTAL(3,Table3[[#This Row],[Service]])</f>
        <v>1</v>
      </c>
    </row>
    <row r="40" spans="1:10" x14ac:dyDescent="0.25">
      <c r="A40" t="str">
        <f>'List of Fee-based Services'!A28</f>
        <v>Energex</v>
      </c>
      <c r="B40">
        <f>'List of Fee-based Services'!B28</f>
        <v>0</v>
      </c>
      <c r="C40" t="str">
        <f>'List of Fee-based Services'!E28</f>
        <v>Re-energisation</v>
      </c>
      <c r="D40">
        <f>'List of Fee-based Services'!J28</f>
        <v>179.58</v>
      </c>
      <c r="E40" s="2">
        <f>'List of Fee-based Services'!O28</f>
        <v>0</v>
      </c>
      <c r="F40" s="2">
        <f>'List of Fee-based Services'!R28</f>
        <v>0</v>
      </c>
      <c r="G40" s="2">
        <f>'List of Fee-based Services'!U28</f>
        <v>0</v>
      </c>
      <c r="H40" s="2">
        <f>'List of Fee-based Services'!X28</f>
        <v>0</v>
      </c>
      <c r="I40" s="2" t="str">
        <f>'List of Fee-based Services'!I28</f>
        <v>Discontinued</v>
      </c>
      <c r="J40">
        <f>SUBTOTAL(3,Table3[[#This Row],[Service]])</f>
        <v>1</v>
      </c>
    </row>
    <row r="41" spans="1:10" x14ac:dyDescent="0.25">
      <c r="A41" t="str">
        <f>'List of Fee-based Services'!A29</f>
        <v>Energex</v>
      </c>
      <c r="B41">
        <f>'List of Fee-based Services'!B29</f>
        <v>0</v>
      </c>
      <c r="C41" t="str">
        <f>'List of Fee-based Services'!E29</f>
        <v>Re-energisation</v>
      </c>
      <c r="D41">
        <f>'List of Fee-based Services'!J29</f>
        <v>436.56</v>
      </c>
      <c r="E41" s="2">
        <f>'List of Fee-based Services'!O29</f>
        <v>0</v>
      </c>
      <c r="F41" s="2">
        <f>'List of Fee-based Services'!R29</f>
        <v>0</v>
      </c>
      <c r="G41" s="2">
        <f>'List of Fee-based Services'!U29</f>
        <v>0</v>
      </c>
      <c r="H41" s="2">
        <f>'List of Fee-based Services'!X29</f>
        <v>0</v>
      </c>
      <c r="I41" s="2" t="str">
        <f>'List of Fee-based Services'!I29</f>
        <v>Discontinued</v>
      </c>
      <c r="J41">
        <f>SUBTOTAL(3,Table3[[#This Row],[Service]])</f>
        <v>1</v>
      </c>
    </row>
    <row r="42" spans="1:10" x14ac:dyDescent="0.25">
      <c r="A42" t="str">
        <f>'List of Fee-based Services'!A30</f>
        <v>Energex</v>
      </c>
      <c r="B42">
        <f>'List of Fee-based Services'!B30</f>
        <v>0</v>
      </c>
      <c r="C42" t="str">
        <f>'List of Fee-based Services'!E30</f>
        <v>Re-energisation</v>
      </c>
      <c r="D42">
        <f>'List of Fee-based Services'!J30</f>
        <v>154.96</v>
      </c>
      <c r="E42" s="2">
        <f>'List of Fee-based Services'!O30</f>
        <v>-12.989201070663626</v>
      </c>
      <c r="F42" s="2">
        <f>'List of Fee-based Services'!R30</f>
        <v>0</v>
      </c>
      <c r="G42" s="2">
        <f>'List of Fee-based Services'!U30</f>
        <v>0</v>
      </c>
      <c r="H42" s="2">
        <f>'List of Fee-based Services'!X30</f>
        <v>17.175526012703784</v>
      </c>
      <c r="I42" s="2">
        <f>'List of Fee-based Services'!I30</f>
        <v>186.32062406666216</v>
      </c>
      <c r="J42">
        <f>SUBTOTAL(3,Table3[[#This Row],[Service]])</f>
        <v>1</v>
      </c>
    </row>
    <row r="43" spans="1:10" x14ac:dyDescent="0.25">
      <c r="A43" t="str">
        <f>'List of Fee-based Services'!A31</f>
        <v>Energex</v>
      </c>
      <c r="B43">
        <f>'List of Fee-based Services'!B31</f>
        <v>0</v>
      </c>
      <c r="C43" t="str">
        <f>'List of Fee-based Services'!E31</f>
        <v>Re-energisation</v>
      </c>
      <c r="D43">
        <f>'List of Fee-based Services'!J31</f>
        <v>205.06</v>
      </c>
      <c r="E43" s="2">
        <f>'List of Fee-based Services'!O31</f>
        <v>228.88097968676018</v>
      </c>
      <c r="F43" s="2">
        <f>'List of Fee-based Services'!R31</f>
        <v>0</v>
      </c>
      <c r="G43" s="2">
        <f>'List of Fee-based Services'!U31</f>
        <v>0</v>
      </c>
      <c r="H43" s="2">
        <f>'List of Fee-based Services'!X31</f>
        <v>158.3358344672838</v>
      </c>
      <c r="I43" s="2">
        <f>'List of Fee-based Services'!I31</f>
        <v>474.75604288880641</v>
      </c>
      <c r="J43">
        <f>SUBTOTAL(3,Table3[[#This Row],[Service]])</f>
        <v>1</v>
      </c>
    </row>
    <row r="44" spans="1:10" x14ac:dyDescent="0.25">
      <c r="A44" t="str">
        <f>'List of Fee-based Services'!A32</f>
        <v>Energex</v>
      </c>
      <c r="B44">
        <f>'List of Fee-based Services'!B32</f>
        <v>0</v>
      </c>
      <c r="C44" t="str">
        <f>'List of Fee-based Services'!E32</f>
        <v>Re-energisation</v>
      </c>
      <c r="D44">
        <f>'List of Fee-based Services'!J32</f>
        <v>205.06</v>
      </c>
      <c r="E44" s="2">
        <f>'List of Fee-based Services'!O32</f>
        <v>0</v>
      </c>
      <c r="F44" s="2">
        <f>'List of Fee-based Services'!R32</f>
        <v>0</v>
      </c>
      <c r="G44" s="2">
        <f>'List of Fee-based Services'!U32</f>
        <v>0</v>
      </c>
      <c r="H44" s="2">
        <f>'List of Fee-based Services'!X32</f>
        <v>0</v>
      </c>
      <c r="I44" s="2" t="str">
        <f>'List of Fee-based Services'!I32</f>
        <v>Discontinued</v>
      </c>
      <c r="J44">
        <f>SUBTOTAL(3,Table3[[#This Row],[Service]])</f>
        <v>1</v>
      </c>
    </row>
    <row r="45" spans="1:10" x14ac:dyDescent="0.25">
      <c r="A45" t="str">
        <f>'List of Fee-based Services'!A33</f>
        <v>Energex</v>
      </c>
      <c r="B45">
        <f>'List of Fee-based Services'!B33</f>
        <v>0</v>
      </c>
      <c r="C45" t="str">
        <f>'List of Fee-based Services'!E33</f>
        <v>Re-energisation</v>
      </c>
      <c r="D45">
        <f>'List of Fee-based Services'!J33</f>
        <v>328.75</v>
      </c>
      <c r="E45" s="2">
        <f>'List of Fee-based Services'!O33</f>
        <v>37.704465918706674</v>
      </c>
      <c r="F45" s="2">
        <f>'List of Fee-based Services'!R33</f>
        <v>0</v>
      </c>
      <c r="G45" s="2">
        <f>'List of Fee-based Services'!U33</f>
        <v>0</v>
      </c>
      <c r="H45" s="2">
        <f>'List of Fee-based Services'!X33</f>
        <v>-27.180889286902072</v>
      </c>
      <c r="I45" s="2">
        <f>'List of Fee-based Services'!I33</f>
        <v>352.80431352063488</v>
      </c>
      <c r="J45">
        <f>SUBTOTAL(3,Table3[[#This Row],[Service]])</f>
        <v>1</v>
      </c>
    </row>
    <row r="46" spans="1:10" x14ac:dyDescent="0.25">
      <c r="A46" t="str">
        <f>'List of Fee-based Services'!A34</f>
        <v>Energex</v>
      </c>
      <c r="B46">
        <f>'List of Fee-based Services'!B34</f>
        <v>0</v>
      </c>
      <c r="C46" t="str">
        <f>'List of Fee-based Services'!E34</f>
        <v>Re-energisation</v>
      </c>
      <c r="D46">
        <f>'List of Fee-based Services'!J34</f>
        <v>454.43</v>
      </c>
      <c r="E46" s="2">
        <f>'List of Fee-based Services'!O34</f>
        <v>0</v>
      </c>
      <c r="F46" s="2">
        <f>'List of Fee-based Services'!R34</f>
        <v>0</v>
      </c>
      <c r="G46" s="2">
        <f>'List of Fee-based Services'!U34</f>
        <v>0</v>
      </c>
      <c r="H46" s="2">
        <f>'List of Fee-based Services'!X34</f>
        <v>0</v>
      </c>
      <c r="I46" s="2" t="str">
        <f>'List of Fee-based Services'!I34</f>
        <v>Discontinued</v>
      </c>
      <c r="J46">
        <f>SUBTOTAL(3,Table3[[#This Row],[Service]])</f>
        <v>1</v>
      </c>
    </row>
    <row r="47" spans="1:10" x14ac:dyDescent="0.25">
      <c r="A47" t="str">
        <f>'List of Fee-based Services'!A35</f>
        <v>Energex</v>
      </c>
      <c r="B47">
        <f>'List of Fee-based Services'!B35</f>
        <v>0</v>
      </c>
      <c r="C47" t="str">
        <f>'List of Fee-based Services'!E35</f>
        <v>Re-energisation</v>
      </c>
      <c r="D47">
        <f>'List of Fee-based Services'!J35</f>
        <v>454.43</v>
      </c>
      <c r="E47" s="2">
        <f>'List of Fee-based Services'!O35</f>
        <v>0</v>
      </c>
      <c r="F47" s="2">
        <f>'List of Fee-based Services'!R35</f>
        <v>0</v>
      </c>
      <c r="G47" s="2">
        <f>'List of Fee-based Services'!U35</f>
        <v>0</v>
      </c>
      <c r="H47" s="2">
        <f>'List of Fee-based Services'!X35</f>
        <v>0</v>
      </c>
      <c r="I47" s="2" t="str">
        <f>'List of Fee-based Services'!I35</f>
        <v>Discontinued</v>
      </c>
      <c r="J47">
        <f>SUBTOTAL(3,Table3[[#This Row],[Service]])</f>
        <v>1</v>
      </c>
    </row>
    <row r="48" spans="1:10" x14ac:dyDescent="0.25">
      <c r="A48" t="str">
        <f>'List of Fee-based Services'!A36</f>
        <v>Energex</v>
      </c>
      <c r="B48">
        <f>'List of Fee-based Services'!B36</f>
        <v>0</v>
      </c>
      <c r="C48" t="str">
        <f>'List of Fee-based Services'!E36</f>
        <v>Temporary disconnections and reconnections (which may involve a line drop)</v>
      </c>
      <c r="D48">
        <f>'List of Fee-based Services'!J36</f>
        <v>419.99</v>
      </c>
      <c r="E48" s="2">
        <f>'List of Fee-based Services'!O36</f>
        <v>101.31662412998409</v>
      </c>
      <c r="F48" s="2">
        <f>'List of Fee-based Services'!R36</f>
        <v>0</v>
      </c>
      <c r="G48" s="2">
        <f>'List of Fee-based Services'!U36</f>
        <v>0</v>
      </c>
      <c r="H48" s="2">
        <f>'List of Fee-based Services'!X36</f>
        <v>-34.485334146052764</v>
      </c>
      <c r="I48" s="2">
        <f>'List of Fee-based Services'!I36</f>
        <v>486.70522631737737</v>
      </c>
      <c r="J48">
        <f>SUBTOTAL(3,Table3[[#This Row],[Service]])</f>
        <v>1</v>
      </c>
    </row>
    <row r="49" spans="1:10" x14ac:dyDescent="0.25">
      <c r="A49" t="str">
        <f>'List of Fee-based Services'!A37</f>
        <v>Energex</v>
      </c>
      <c r="B49">
        <f>'List of Fee-based Services'!B37</f>
        <v>0</v>
      </c>
      <c r="C49" t="str">
        <f>'List of Fee-based Services'!E37</f>
        <v>Temporary disconnections and reconnections (which may involve a line drop)</v>
      </c>
      <c r="D49">
        <f>'List of Fee-based Services'!J37</f>
        <v>588.16</v>
      </c>
      <c r="E49" s="2">
        <f>'List of Fee-based Services'!O37</f>
        <v>75.217979117646962</v>
      </c>
      <c r="F49" s="2">
        <f>'List of Fee-based Services'!R37</f>
        <v>0</v>
      </c>
      <c r="G49" s="2">
        <f>'List of Fee-based Services'!U37</f>
        <v>0</v>
      </c>
      <c r="H49" s="2">
        <f>'List of Fee-based Services'!X37</f>
        <v>-109.7625365038449</v>
      </c>
      <c r="I49" s="2">
        <f>'List of Fee-based Services'!I37</f>
        <v>553.49606951426711</v>
      </c>
      <c r="J49">
        <f>SUBTOTAL(3,Table3[[#This Row],[Service]])</f>
        <v>1</v>
      </c>
    </row>
    <row r="50" spans="1:10" x14ac:dyDescent="0.25">
      <c r="A50" t="str">
        <f>'List of Fee-based Services'!A38</f>
        <v>Energex</v>
      </c>
      <c r="B50">
        <f>'List of Fee-based Services'!B38</f>
        <v>0</v>
      </c>
      <c r="C50" t="str">
        <f>'List of Fee-based Services'!E38</f>
        <v>Temporary disconnections and reconnections (which may involve a line drop)</v>
      </c>
      <c r="D50">
        <f>'List of Fee-based Services'!J38</f>
        <v>897.41</v>
      </c>
      <c r="E50" s="2">
        <f>'List of Fee-based Services'!O38</f>
        <v>210.46490926545135</v>
      </c>
      <c r="F50" s="2">
        <f>'List of Fee-based Services'!R38</f>
        <v>0</v>
      </c>
      <c r="G50" s="2">
        <f>'List of Fee-based Services'!U38</f>
        <v>0</v>
      </c>
      <c r="H50" s="2">
        <f>'List of Fee-based Services'!X38</f>
        <v>-79.240104790371277</v>
      </c>
      <c r="I50" s="2">
        <f>'List of Fee-based Services'!I38</f>
        <v>1028.3938882438308</v>
      </c>
      <c r="J50">
        <f>SUBTOTAL(3,Table3[[#This Row],[Service]])</f>
        <v>1</v>
      </c>
    </row>
    <row r="51" spans="1:10" x14ac:dyDescent="0.25">
      <c r="A51" t="str">
        <f>'List of Fee-based Services'!A39</f>
        <v>Energex</v>
      </c>
      <c r="B51">
        <f>'List of Fee-based Services'!B39</f>
        <v>0</v>
      </c>
      <c r="C51" t="str">
        <f>'List of Fee-based Services'!E39</f>
        <v>Temporary disconnections and reconnections (which may involve a line drop)</v>
      </c>
      <c r="D51">
        <f>'List of Fee-based Services'!J39</f>
        <v>1076.8800000000001</v>
      </c>
      <c r="E51" s="2">
        <f>'List of Fee-based Services'!O39</f>
        <v>251.49809916600299</v>
      </c>
      <c r="F51" s="2">
        <f>'List of Fee-based Services'!R39</f>
        <v>0</v>
      </c>
      <c r="G51" s="2">
        <f>'List of Fee-based Services'!U39</f>
        <v>0</v>
      </c>
      <c r="H51" s="2">
        <f>'List of Fee-based Services'!X39</f>
        <v>-96.06520653635539</v>
      </c>
      <c r="I51" s="2">
        <f>'List of Fee-based Services'!I39</f>
        <v>1232.0362423515203</v>
      </c>
      <c r="J51">
        <f>SUBTOTAL(3,Table3[[#This Row],[Service]])</f>
        <v>1</v>
      </c>
    </row>
    <row r="52" spans="1:10" x14ac:dyDescent="0.25">
      <c r="A52" t="str">
        <f>'List of Fee-based Services'!A40</f>
        <v>Energex</v>
      </c>
      <c r="B52">
        <f>'List of Fee-based Services'!B40</f>
        <v>0</v>
      </c>
      <c r="C52" t="str">
        <f>'List of Fee-based Services'!E40</f>
        <v>Temporary disconnections and reconnections (which may involve a line drop)</v>
      </c>
      <c r="D52">
        <f>'List of Fee-based Services'!J40</f>
        <v>1621.25</v>
      </c>
      <c r="E52" s="2">
        <f>'List of Fee-based Services'!O40</f>
        <v>210.46490926545135</v>
      </c>
      <c r="F52" s="2">
        <f>'List of Fee-based Services'!R40</f>
        <v>0</v>
      </c>
      <c r="G52" s="2">
        <f>'List of Fee-based Services'!U40</f>
        <v>0</v>
      </c>
      <c r="H52" s="2">
        <f>'List of Fee-based Services'!X40</f>
        <v>260.49933748417925</v>
      </c>
      <c r="I52" s="2">
        <f>'List of Fee-based Services'!I40</f>
        <v>2106.4235934002431</v>
      </c>
      <c r="J52">
        <f>SUBTOTAL(3,Table3[[#This Row],[Service]])</f>
        <v>1</v>
      </c>
    </row>
    <row r="53" spans="1:10" x14ac:dyDescent="0.25">
      <c r="A53" t="str">
        <f>'List of Fee-based Services'!A41</f>
        <v>Energex</v>
      </c>
      <c r="B53">
        <f>'List of Fee-based Services'!B41</f>
        <v>0</v>
      </c>
      <c r="C53" t="str">
        <f>'List of Fee-based Services'!E41</f>
        <v>Temporary disconnections and reconnections (which may involve a line drop)</v>
      </c>
      <c r="D53">
        <f>'List of Fee-based Services'!J41</f>
        <v>1800.73</v>
      </c>
      <c r="E53" s="2">
        <f>'List of Fee-based Services'!O41</f>
        <v>251.49809916600299</v>
      </c>
      <c r="F53" s="2">
        <f>'List of Fee-based Services'!R41</f>
        <v>0</v>
      </c>
      <c r="G53" s="2">
        <f>'List of Fee-based Services'!U41</f>
        <v>0</v>
      </c>
      <c r="H53" s="2">
        <f>'List of Fee-based Services'!X41</f>
        <v>243.67423573819508</v>
      </c>
      <c r="I53" s="2">
        <f>'List of Fee-based Services'!I41</f>
        <v>2310.0659475079319</v>
      </c>
      <c r="J53">
        <f>SUBTOTAL(3,Table3[[#This Row],[Service]])</f>
        <v>1</v>
      </c>
    </row>
    <row r="54" spans="1:10" x14ac:dyDescent="0.25">
      <c r="A54" t="str">
        <f>'List of Fee-based Services'!A42</f>
        <v>Energex</v>
      </c>
      <c r="B54">
        <f>'List of Fee-based Services'!B42</f>
        <v>0</v>
      </c>
      <c r="C54" t="str">
        <f>'List of Fee-based Services'!E42</f>
        <v>Temporary disconnections and reconnections (which may involve a line drop)</v>
      </c>
      <c r="D54">
        <f>'List of Fee-based Services'!J42</f>
        <v>1256.76</v>
      </c>
      <c r="E54" s="2">
        <f>'List of Fee-based Services'!O42</f>
        <v>153.87195108791821</v>
      </c>
      <c r="F54" s="2">
        <f>'List of Fee-based Services'!R42</f>
        <v>0</v>
      </c>
      <c r="G54" s="2">
        <f>'List of Fee-based Services'!U42</f>
        <v>0</v>
      </c>
      <c r="H54" s="2">
        <f>'List of Fee-based Services'!X42</f>
        <v>-240.85093692372277</v>
      </c>
      <c r="I54" s="2">
        <f>'List of Fee-based Services'!I42</f>
        <v>1169.5209837016937</v>
      </c>
      <c r="J54">
        <f>SUBTOTAL(3,Table3[[#This Row],[Service]])</f>
        <v>1</v>
      </c>
    </row>
    <row r="55" spans="1:10" x14ac:dyDescent="0.25">
      <c r="A55" t="str">
        <f>'List of Fee-based Services'!A43</f>
        <v>Energex</v>
      </c>
      <c r="B55">
        <f>'List of Fee-based Services'!B43</f>
        <v>0</v>
      </c>
      <c r="C55" t="str">
        <f>'List of Fee-based Services'!E43</f>
        <v>Temporary disconnections and reconnections (which may involve a line drop)</v>
      </c>
      <c r="D55">
        <f>'List of Fee-based Services'!J43</f>
        <v>1508.1</v>
      </c>
      <c r="E55" s="2">
        <f>'List of Fee-based Services'!O43</f>
        <v>183.44111348275692</v>
      </c>
      <c r="F55" s="2">
        <f>'List of Fee-based Services'!R43</f>
        <v>0</v>
      </c>
      <c r="G55" s="2">
        <f>'List of Fee-based Services'!U43</f>
        <v>0</v>
      </c>
      <c r="H55" s="2">
        <f>'List of Fee-based Services'!X43</f>
        <v>-290.13229046502977</v>
      </c>
      <c r="I55" s="2">
        <f>'List of Fee-based Services'!I43</f>
        <v>1401.1092973059895</v>
      </c>
      <c r="J55">
        <f>SUBTOTAL(3,Table3[[#This Row],[Service]])</f>
        <v>1</v>
      </c>
    </row>
    <row r="56" spans="1:10" x14ac:dyDescent="0.25">
      <c r="A56" t="str">
        <f>'List of Fee-based Services'!A44</f>
        <v>Energex</v>
      </c>
      <c r="B56">
        <f>'List of Fee-based Services'!B44</f>
        <v>0</v>
      </c>
      <c r="C56" t="str">
        <f>'List of Fee-based Services'!E44</f>
        <v>Temporary disconnections and reconnections (which may involve a line drop)</v>
      </c>
      <c r="D56">
        <f>'List of Fee-based Services'!J44</f>
        <v>1980.6</v>
      </c>
      <c r="E56" s="2">
        <f>'List of Fee-based Services'!O44</f>
        <v>153.87195108791821</v>
      </c>
      <c r="F56" s="2">
        <f>'List of Fee-based Services'!R44</f>
        <v>0</v>
      </c>
      <c r="G56" s="2">
        <f>'List of Fee-based Services'!U44</f>
        <v>0</v>
      </c>
      <c r="H56" s="2">
        <f>'List of Fee-based Services'!X44</f>
        <v>98.888505350827813</v>
      </c>
      <c r="I56" s="2">
        <f>'List of Fee-based Services'!I44</f>
        <v>2247.5506888581058</v>
      </c>
      <c r="J56">
        <f>SUBTOTAL(3,Table3[[#This Row],[Service]])</f>
        <v>1</v>
      </c>
    </row>
    <row r="57" spans="1:10" x14ac:dyDescent="0.25">
      <c r="A57" t="str">
        <f>'List of Fee-based Services'!A45</f>
        <v>Energex</v>
      </c>
      <c r="B57">
        <f>'List of Fee-based Services'!B45</f>
        <v>0</v>
      </c>
      <c r="C57" t="str">
        <f>'List of Fee-based Services'!E45</f>
        <v>Temporary disconnections and reconnections (which may involve a line drop)</v>
      </c>
      <c r="D57">
        <f>'List of Fee-based Services'!J45</f>
        <v>2231.96</v>
      </c>
      <c r="E57" s="2">
        <f>'List of Fee-based Services'!O45</f>
        <v>183.44111348275692</v>
      </c>
      <c r="F57" s="2">
        <f>'List of Fee-based Services'!R45</f>
        <v>0</v>
      </c>
      <c r="G57" s="2">
        <f>'List of Fee-based Services'!U45</f>
        <v>0</v>
      </c>
      <c r="H57" s="2">
        <f>'List of Fee-based Services'!X45</f>
        <v>49.607151809520474</v>
      </c>
      <c r="I57" s="2">
        <f>'List of Fee-based Services'!I45</f>
        <v>2479.1390024624015</v>
      </c>
      <c r="J57">
        <f>SUBTOTAL(3,Table3[[#This Row],[Service]])</f>
        <v>1</v>
      </c>
    </row>
    <row r="58" spans="1:10" x14ac:dyDescent="0.25">
      <c r="A58" t="str">
        <f>'List of Fee-based Services'!A46</f>
        <v>Energex</v>
      </c>
      <c r="B58">
        <f>'List of Fee-based Services'!B46</f>
        <v>0</v>
      </c>
      <c r="C58" t="str">
        <f>'List of Fee-based Services'!E46</f>
        <v>Temporary connection</v>
      </c>
      <c r="D58">
        <f>'List of Fee-based Services'!J46</f>
        <v>1076.8800000000001</v>
      </c>
      <c r="E58" s="2">
        <f>'List of Fee-based Services'!O46</f>
        <v>251.49809916600299</v>
      </c>
      <c r="F58" s="2">
        <f>'List of Fee-based Services'!R46</f>
        <v>0</v>
      </c>
      <c r="G58" s="2">
        <f>'List of Fee-based Services'!U46</f>
        <v>0</v>
      </c>
      <c r="H58" s="2">
        <f>'List of Fee-based Services'!X46</f>
        <v>-96.06520653635539</v>
      </c>
      <c r="I58" s="2">
        <f>'List of Fee-based Services'!I46</f>
        <v>1232.0362423515203</v>
      </c>
      <c r="J58">
        <f>SUBTOTAL(3,Table3[[#This Row],[Service]])</f>
        <v>1</v>
      </c>
    </row>
    <row r="59" spans="1:10" x14ac:dyDescent="0.25">
      <c r="A59" t="str">
        <f>'List of Fee-based Services'!A47</f>
        <v>Energex</v>
      </c>
      <c r="B59">
        <f>'List of Fee-based Services'!B47</f>
        <v>0</v>
      </c>
      <c r="C59" t="str">
        <f>'List of Fee-based Services'!E47</f>
        <v>Temporary connection</v>
      </c>
      <c r="D59">
        <f>'List of Fee-based Services'!J47</f>
        <v>1508.1</v>
      </c>
      <c r="E59" s="2">
        <f>'List of Fee-based Services'!O47</f>
        <v>183.44111348275692</v>
      </c>
      <c r="F59" s="2">
        <f>'List of Fee-based Services'!R47</f>
        <v>0</v>
      </c>
      <c r="G59" s="2">
        <f>'List of Fee-based Services'!U47</f>
        <v>0</v>
      </c>
      <c r="H59" s="2">
        <f>'List of Fee-based Services'!X47</f>
        <v>-290.13229046502977</v>
      </c>
      <c r="I59" s="2">
        <f>'List of Fee-based Services'!I47</f>
        <v>1401.1092973059895</v>
      </c>
      <c r="J59">
        <f>SUBTOTAL(3,Table3[[#This Row],[Service]])</f>
        <v>1</v>
      </c>
    </row>
    <row r="60" spans="1:10" x14ac:dyDescent="0.25">
      <c r="A60" t="str">
        <f>'List of Fee-based Services'!A48</f>
        <v>Energex</v>
      </c>
      <c r="B60">
        <f>'List of Fee-based Services'!B48</f>
        <v>0</v>
      </c>
      <c r="C60" t="str">
        <f>'List of Fee-based Services'!E48</f>
        <v>Temporary connection</v>
      </c>
      <c r="D60">
        <f>'List of Fee-based Services'!J48</f>
        <v>1794.79</v>
      </c>
      <c r="E60" s="2">
        <f>'List of Fee-based Services'!O48</f>
        <v>415.63085876820912</v>
      </c>
      <c r="F60" s="2">
        <f>'List of Fee-based Services'!R48</f>
        <v>0</v>
      </c>
      <c r="G60" s="2">
        <f>'List of Fee-based Services'!U48</f>
        <v>0</v>
      </c>
      <c r="H60" s="2">
        <f>'List of Fee-based Services'!X48</f>
        <v>-163.36561352029207</v>
      </c>
      <c r="I60" s="2">
        <f>'List of Fee-based Services'!I48</f>
        <v>2046.605658782277</v>
      </c>
      <c r="J60">
        <f>SUBTOTAL(3,Table3[[#This Row],[Service]])</f>
        <v>1</v>
      </c>
    </row>
    <row r="61" spans="1:10" x14ac:dyDescent="0.25">
      <c r="A61" t="str">
        <f>'List of Fee-based Services'!A49</f>
        <v>Energex</v>
      </c>
      <c r="B61">
        <f>'List of Fee-based Services'!B49</f>
        <v>0</v>
      </c>
      <c r="C61" t="str">
        <f>'List of Fee-based Services'!E49</f>
        <v>Temporary connection</v>
      </c>
      <c r="D61">
        <f>'List of Fee-based Services'!J49</f>
        <v>2513.52</v>
      </c>
      <c r="E61" s="2">
        <f>'List of Fee-based Services'!O49</f>
        <v>301.71776306211223</v>
      </c>
      <c r="F61" s="2">
        <f>'List of Fee-based Services'!R49</f>
        <v>0</v>
      </c>
      <c r="G61" s="2">
        <f>'List of Fee-based Services'!U49</f>
        <v>0</v>
      </c>
      <c r="H61" s="2">
        <f>'List of Fee-based Services'!X49</f>
        <v>-487.25770463025924</v>
      </c>
      <c r="I61" s="2">
        <f>'List of Fee-based Services'!I49</f>
        <v>2327.462551723173</v>
      </c>
      <c r="J61">
        <f>SUBTOTAL(3,Table3[[#This Row],[Service]])</f>
        <v>1</v>
      </c>
    </row>
    <row r="62" spans="1:10" x14ac:dyDescent="0.25">
      <c r="A62" t="str">
        <f>'List of Fee-based Services'!A50</f>
        <v>Energex</v>
      </c>
      <c r="B62">
        <f>'List of Fee-based Services'!B50</f>
        <v>0</v>
      </c>
      <c r="C62" t="str">
        <f>'List of Fee-based Services'!E50</f>
        <v>Supply Abolishment</v>
      </c>
      <c r="D62">
        <f>'List of Fee-based Services'!J50</f>
        <v>538.42999999999995</v>
      </c>
      <c r="E62" s="2">
        <f>'List of Fee-based Services'!O50</f>
        <v>128.39852946434817</v>
      </c>
      <c r="F62" s="2">
        <f>'List of Fee-based Services'!R50</f>
        <v>0</v>
      </c>
      <c r="G62" s="2">
        <f>'List of Fee-based Services'!U50</f>
        <v>0</v>
      </c>
      <c r="H62" s="2">
        <f>'List of Fee-based Services'!X50</f>
        <v>-45.589901298402538</v>
      </c>
      <c r="I62" s="2">
        <f>'List of Fee-based Services'!I50</f>
        <v>621.10918002845222</v>
      </c>
      <c r="J62">
        <f>SUBTOTAL(3,Table3[[#This Row],[Service]])</f>
        <v>1</v>
      </c>
    </row>
    <row r="63" spans="1:10" x14ac:dyDescent="0.25">
      <c r="A63" t="str">
        <f>'List of Fee-based Services'!A51</f>
        <v>Energex</v>
      </c>
      <c r="B63">
        <f>'List of Fee-based Services'!B51</f>
        <v>0</v>
      </c>
      <c r="C63" t="str">
        <f>'List of Fee-based Services'!E51</f>
        <v>Supply Abolishment</v>
      </c>
      <c r="D63">
        <f>'List of Fee-based Services'!J51</f>
        <v>1262.29</v>
      </c>
      <c r="E63" s="2">
        <f>'List of Fee-based Services'!O51</f>
        <v>128.39852946434817</v>
      </c>
      <c r="F63" s="2">
        <f>'List of Fee-based Services'!R51</f>
        <v>0</v>
      </c>
      <c r="G63" s="2">
        <f>'List of Fee-based Services'!U51</f>
        <v>0</v>
      </c>
      <c r="H63" s="2">
        <f>'List of Fee-based Services'!X51</f>
        <v>294.14954097614799</v>
      </c>
      <c r="I63" s="2">
        <f>'List of Fee-based Services'!I51</f>
        <v>1699.1388851848642</v>
      </c>
      <c r="J63">
        <f>SUBTOTAL(3,Table3[[#This Row],[Service]])</f>
        <v>1</v>
      </c>
    </row>
    <row r="64" spans="1:10" x14ac:dyDescent="0.25">
      <c r="A64" t="str">
        <f>'List of Fee-based Services'!A52</f>
        <v>Energex</v>
      </c>
      <c r="B64">
        <f>'List of Fee-based Services'!B52</f>
        <v>0</v>
      </c>
      <c r="C64" t="str">
        <f>'List of Fee-based Services'!E52</f>
        <v>Supply Abolishment</v>
      </c>
      <c r="D64">
        <f>'List of Fee-based Services'!J52</f>
        <v>448.69</v>
      </c>
      <c r="E64" s="2">
        <f>'List of Fee-based Services'!O52</f>
        <v>107.88193451407241</v>
      </c>
      <c r="F64" s="2">
        <f>'List of Fee-based Services'!R52</f>
        <v>0</v>
      </c>
      <c r="G64" s="2">
        <f>'List of Fee-based Services'!U52</f>
        <v>0</v>
      </c>
      <c r="H64" s="2">
        <f>'List of Fee-based Services'!X52</f>
        <v>-37.177350425410253</v>
      </c>
      <c r="I64" s="2">
        <f>'List of Fee-based Services'!I52</f>
        <v>519.28800297460759</v>
      </c>
      <c r="J64">
        <f>SUBTOTAL(3,Table3[[#This Row],[Service]])</f>
        <v>1</v>
      </c>
    </row>
    <row r="65" spans="1:10" x14ac:dyDescent="0.25">
      <c r="A65" t="str">
        <f>'List of Fee-based Services'!A53</f>
        <v>Energex</v>
      </c>
      <c r="B65">
        <f>'List of Fee-based Services'!B53</f>
        <v>0</v>
      </c>
      <c r="C65" t="str">
        <f>'List of Fee-based Services'!E53</f>
        <v>Supply Abolishment</v>
      </c>
      <c r="D65">
        <f>'List of Fee-based Services'!J53</f>
        <v>1172.56</v>
      </c>
      <c r="E65" s="2">
        <f>'List of Fee-based Services'!O53</f>
        <v>107.88193451407241</v>
      </c>
      <c r="F65" s="2">
        <f>'List of Fee-based Services'!R53</f>
        <v>0</v>
      </c>
      <c r="G65" s="2">
        <f>'List of Fee-based Services'!U53</f>
        <v>0</v>
      </c>
      <c r="H65" s="2">
        <f>'List of Fee-based Services'!X53</f>
        <v>302.5620918491403</v>
      </c>
      <c r="I65" s="2">
        <f>'List of Fee-based Services'!I53</f>
        <v>1597.31770813102</v>
      </c>
      <c r="J65">
        <f>SUBTOTAL(3,Table3[[#This Row],[Service]])</f>
        <v>1</v>
      </c>
    </row>
    <row r="66" spans="1:10" x14ac:dyDescent="0.25">
      <c r="A66" t="str">
        <f>'List of Fee-based Services'!A54</f>
        <v>Energex</v>
      </c>
      <c r="B66">
        <f>'List of Fee-based Services'!B54</f>
        <v>0</v>
      </c>
      <c r="C66" t="str">
        <f>'List of Fee-based Services'!E54</f>
        <v>Supply Abolishment</v>
      </c>
      <c r="D66">
        <f>'List of Fee-based Services'!J54</f>
        <v>754.06</v>
      </c>
      <c r="E66" s="2">
        <f>'List of Fee-based Services'!O54</f>
        <v>94.733626298240551</v>
      </c>
      <c r="F66" s="2">
        <f>'List of Fee-based Services'!R54</f>
        <v>0</v>
      </c>
      <c r="G66" s="2">
        <f>'List of Fee-based Services'!U54</f>
        <v>0</v>
      </c>
      <c r="H66" s="2">
        <f>'List of Fee-based Services'!X54</f>
        <v>-142.28822984110781</v>
      </c>
      <c r="I66" s="2">
        <f>'List of Fee-based Services'!I54</f>
        <v>706.34435649310217</v>
      </c>
      <c r="J66">
        <f>SUBTOTAL(3,Table3[[#This Row],[Service]])</f>
        <v>1</v>
      </c>
    </row>
    <row r="67" spans="1:10" x14ac:dyDescent="0.25">
      <c r="A67" t="str">
        <f>'List of Fee-based Services'!A55</f>
        <v>Energex</v>
      </c>
      <c r="B67">
        <f>'List of Fee-based Services'!B55</f>
        <v>0</v>
      </c>
      <c r="C67" t="str">
        <f>'List of Fee-based Services'!E55</f>
        <v>Supply Abolishment</v>
      </c>
      <c r="D67">
        <f>'List of Fee-based Services'!J55</f>
        <v>1477.91</v>
      </c>
      <c r="E67" s="2">
        <f>'List of Fee-based Services'!O55</f>
        <v>94.733626298240551</v>
      </c>
      <c r="F67" s="2">
        <f>'List of Fee-based Services'!R55</f>
        <v>0</v>
      </c>
      <c r="G67" s="2">
        <f>'List of Fee-based Services'!U55</f>
        <v>0</v>
      </c>
      <c r="H67" s="2">
        <f>'List of Fee-based Services'!X55</f>
        <v>197.45121243344283</v>
      </c>
      <c r="I67" s="2">
        <f>'List of Fee-based Services'!I55</f>
        <v>1784.3740616495143</v>
      </c>
      <c r="J67">
        <f>SUBTOTAL(3,Table3[[#This Row],[Service]])</f>
        <v>1</v>
      </c>
    </row>
    <row r="68" spans="1:10" x14ac:dyDescent="0.25">
      <c r="A68" t="str">
        <f>'List of Fee-based Services'!A56</f>
        <v>Energex</v>
      </c>
      <c r="B68">
        <f>'List of Fee-based Services'!B56</f>
        <v>0</v>
      </c>
      <c r="C68" t="str">
        <f>'List of Fee-based Services'!E56</f>
        <v>Supply Abolishment</v>
      </c>
      <c r="D68">
        <f>'List of Fee-based Services'!J56</f>
        <v>628.39</v>
      </c>
      <c r="E68" s="2">
        <f>'List of Fee-based Services'!O56</f>
        <v>79.949045100821138</v>
      </c>
      <c r="F68" s="2">
        <f>'List of Fee-based Services'!R56</f>
        <v>0</v>
      </c>
      <c r="G68" s="2">
        <f>'List of Fee-based Services'!U56</f>
        <v>0</v>
      </c>
      <c r="H68" s="2">
        <f>'List of Fee-based Services'!X56</f>
        <v>-117.64755307045425</v>
      </c>
      <c r="I68" s="2">
        <f>'List of Fee-based Services'!I56</f>
        <v>590.55019969095429</v>
      </c>
      <c r="J68">
        <f>SUBTOTAL(3,Table3[[#This Row],[Service]])</f>
        <v>1</v>
      </c>
    </row>
    <row r="69" spans="1:10" x14ac:dyDescent="0.25">
      <c r="A69" t="str">
        <f>'List of Fee-based Services'!A57</f>
        <v>Energex</v>
      </c>
      <c r="B69">
        <f>'List of Fee-based Services'!B57</f>
        <v>0</v>
      </c>
      <c r="C69" t="str">
        <f>'List of Fee-based Services'!E57</f>
        <v>Supply Abolishment</v>
      </c>
      <c r="D69">
        <f>'List of Fee-based Services'!J57</f>
        <v>1352.22</v>
      </c>
      <c r="E69" s="2">
        <f>'List of Fee-based Services'!O57</f>
        <v>79.949045100821138</v>
      </c>
      <c r="F69" s="2">
        <f>'List of Fee-based Services'!R57</f>
        <v>0</v>
      </c>
      <c r="G69" s="2">
        <f>'List of Fee-based Services'!U57</f>
        <v>0</v>
      </c>
      <c r="H69" s="2">
        <f>'List of Fee-based Services'!X57</f>
        <v>222.09188920409639</v>
      </c>
      <c r="I69" s="2">
        <f>'List of Fee-based Services'!I57</f>
        <v>1668.5799048473664</v>
      </c>
      <c r="J69">
        <f>SUBTOTAL(3,Table3[[#This Row],[Service]])</f>
        <v>1</v>
      </c>
    </row>
    <row r="70" spans="1:10" x14ac:dyDescent="0.25">
      <c r="A70" t="str">
        <f>'List of Fee-based Services'!A58</f>
        <v>Energex</v>
      </c>
      <c r="B70">
        <f>'List of Fee-based Services'!B58</f>
        <v>0</v>
      </c>
      <c r="C70" t="str">
        <f>'List of Fee-based Services'!E58</f>
        <v>Supply Abolishment</v>
      </c>
      <c r="D70">
        <f>'List of Fee-based Services'!J58</f>
        <v>754.06</v>
      </c>
      <c r="E70" s="2">
        <f>'List of Fee-based Services'!O58</f>
        <v>0</v>
      </c>
      <c r="F70" s="2">
        <f>'List of Fee-based Services'!R58</f>
        <v>0</v>
      </c>
      <c r="G70" s="2">
        <f>'List of Fee-based Services'!U58</f>
        <v>0</v>
      </c>
      <c r="H70" s="2">
        <f>'List of Fee-based Services'!X58</f>
        <v>0</v>
      </c>
      <c r="I70" s="2" t="str">
        <f>'List of Fee-based Services'!I58</f>
        <v>Discontinued</v>
      </c>
      <c r="J70">
        <f>SUBTOTAL(3,Table3[[#This Row],[Service]])</f>
        <v>1</v>
      </c>
    </row>
    <row r="71" spans="1:10" x14ac:dyDescent="0.25">
      <c r="A71" t="str">
        <f>'List of Fee-based Services'!A59</f>
        <v>Energex</v>
      </c>
      <c r="B71">
        <f>'List of Fee-based Services'!B59</f>
        <v>0</v>
      </c>
      <c r="C71" t="str">
        <f>'List of Fee-based Services'!E59</f>
        <v>Supply Abolishment</v>
      </c>
      <c r="D71">
        <f>'List of Fee-based Services'!J59</f>
        <v>1477.91</v>
      </c>
      <c r="E71" s="2">
        <f>'List of Fee-based Services'!O59</f>
        <v>0</v>
      </c>
      <c r="F71" s="2">
        <f>'List of Fee-based Services'!R59</f>
        <v>0</v>
      </c>
      <c r="G71" s="2">
        <f>'List of Fee-based Services'!U59</f>
        <v>0</v>
      </c>
      <c r="H71" s="2">
        <f>'List of Fee-based Services'!X59</f>
        <v>0</v>
      </c>
      <c r="I71" s="2" t="str">
        <f>'List of Fee-based Services'!I59</f>
        <v>Discontinued</v>
      </c>
      <c r="J71">
        <f>SUBTOTAL(3,Table3[[#This Row],[Service]])</f>
        <v>1</v>
      </c>
    </row>
    <row r="72" spans="1:10" x14ac:dyDescent="0.25">
      <c r="A72" t="str">
        <f>'List of Fee-based Services'!A60</f>
        <v>Energex</v>
      </c>
      <c r="B72">
        <f>'List of Fee-based Services'!B60</f>
        <v>0</v>
      </c>
      <c r="C72" t="str">
        <f>'List of Fee-based Services'!E60</f>
        <v>Supply Abolishment</v>
      </c>
      <c r="D72">
        <f>'List of Fee-based Services'!J60</f>
        <v>628.39</v>
      </c>
      <c r="E72" s="2">
        <f>'List of Fee-based Services'!O60</f>
        <v>0</v>
      </c>
      <c r="F72" s="2">
        <f>'List of Fee-based Services'!R60</f>
        <v>0</v>
      </c>
      <c r="G72" s="2">
        <f>'List of Fee-based Services'!U60</f>
        <v>0</v>
      </c>
      <c r="H72" s="2">
        <f>'List of Fee-based Services'!X60</f>
        <v>0</v>
      </c>
      <c r="I72" s="2" t="str">
        <f>'List of Fee-based Services'!I60</f>
        <v>Discontinued</v>
      </c>
      <c r="J72">
        <f>SUBTOTAL(3,Table3[[#This Row],[Service]])</f>
        <v>1</v>
      </c>
    </row>
    <row r="73" spans="1:10" x14ac:dyDescent="0.25">
      <c r="A73" t="str">
        <f>'List of Fee-based Services'!A61</f>
        <v>Energex</v>
      </c>
      <c r="B73">
        <f>'List of Fee-based Services'!B61</f>
        <v>0</v>
      </c>
      <c r="C73" t="str">
        <f>'List of Fee-based Services'!E61</f>
        <v>Supply Abolishment</v>
      </c>
      <c r="D73">
        <f>'List of Fee-based Services'!J61</f>
        <v>1352.22</v>
      </c>
      <c r="E73" s="2">
        <f>'List of Fee-based Services'!O61</f>
        <v>0</v>
      </c>
      <c r="F73" s="2">
        <f>'List of Fee-based Services'!R61</f>
        <v>0</v>
      </c>
      <c r="G73" s="2">
        <f>'List of Fee-based Services'!U61</f>
        <v>0</v>
      </c>
      <c r="H73" s="2">
        <f>'List of Fee-based Services'!X61</f>
        <v>0</v>
      </c>
      <c r="I73" s="2" t="str">
        <f>'List of Fee-based Services'!I61</f>
        <v>Discontinued</v>
      </c>
      <c r="J73">
        <f>SUBTOTAL(3,Table3[[#This Row],[Service]])</f>
        <v>1</v>
      </c>
    </row>
    <row r="74" spans="1:10" x14ac:dyDescent="0.25">
      <c r="A74" t="str">
        <f>'List of Fee-based Services'!A62</f>
        <v>Energex</v>
      </c>
      <c r="B74">
        <f>'List of Fee-based Services'!B62</f>
        <v>0</v>
      </c>
      <c r="C74" t="str">
        <f>'List of Fee-based Services'!E62</f>
        <v>Supply Abolishment</v>
      </c>
      <c r="D74">
        <f>'List of Fee-based Services'!J62</f>
        <v>358.96</v>
      </c>
      <c r="E74" s="2">
        <f>'List of Fee-based Services'!O62</f>
        <v>82.066379801103125</v>
      </c>
      <c r="F74" s="2">
        <f>'List of Fee-based Services'!R62</f>
        <v>0</v>
      </c>
      <c r="G74" s="2">
        <f>'List of Fee-based Services'!U62</f>
        <v>0</v>
      </c>
      <c r="H74" s="2">
        <f>'List of Fee-based Services'!X62</f>
        <v>-33.650203491968654</v>
      </c>
      <c r="I74" s="2">
        <f>'List of Fee-based Services'!I62</f>
        <v>407.2847082153786</v>
      </c>
      <c r="J74">
        <f>SUBTOTAL(3,Table3[[#This Row],[Service]])</f>
        <v>1</v>
      </c>
    </row>
    <row r="75" spans="1:10" x14ac:dyDescent="0.25">
      <c r="A75" t="str">
        <f>'List of Fee-based Services'!A63</f>
        <v>Energex</v>
      </c>
      <c r="B75">
        <f>'List of Fee-based Services'!B63</f>
        <v>0</v>
      </c>
      <c r="C75" t="str">
        <f>'List of Fee-based Services'!E63</f>
        <v>Supply Abolishment</v>
      </c>
      <c r="D75">
        <f>'List of Fee-based Services'!J63</f>
        <v>89.75</v>
      </c>
      <c r="E75" s="2">
        <f>'List of Fee-based Services'!O63</f>
        <v>20.516594950275781</v>
      </c>
      <c r="F75" s="2">
        <f>'List of Fee-based Services'!R63</f>
        <v>0</v>
      </c>
      <c r="G75" s="2">
        <f>'List of Fee-based Services'!U63</f>
        <v>0</v>
      </c>
      <c r="H75" s="2">
        <f>'List of Fee-based Services'!X63</f>
        <v>-8.4125508729921634</v>
      </c>
      <c r="I75" s="2">
        <f>'List of Fee-based Services'!I63</f>
        <v>101.82117705384465</v>
      </c>
      <c r="J75">
        <f>SUBTOTAL(3,Table3[[#This Row],[Service]])</f>
        <v>1</v>
      </c>
    </row>
    <row r="76" spans="1:10" x14ac:dyDescent="0.25">
      <c r="A76" t="str">
        <f>'List of Fee-based Services'!A64</f>
        <v>Energex</v>
      </c>
      <c r="B76">
        <f>'List of Fee-based Services'!B64</f>
        <v>0</v>
      </c>
      <c r="C76" t="str">
        <f>'List of Fee-based Services'!E64</f>
        <v>Supply Abolishment</v>
      </c>
      <c r="D76">
        <f>'List of Fee-based Services'!J64</f>
        <v>502.7</v>
      </c>
      <c r="E76" s="2">
        <f>'List of Fee-based Services'!O64</f>
        <v>59.138324789677597</v>
      </c>
      <c r="F76" s="2">
        <f>'List of Fee-based Services'!R64</f>
        <v>0</v>
      </c>
      <c r="G76" s="2">
        <f>'List of Fee-based Services'!U64</f>
        <v>0</v>
      </c>
      <c r="H76" s="2">
        <f>'List of Fee-based Services'!X64</f>
        <v>-98.562707082614736</v>
      </c>
      <c r="I76" s="2">
        <f>'List of Fee-based Services'!I64</f>
        <v>463.17662720859164</v>
      </c>
      <c r="J76">
        <f>SUBTOTAL(3,Table3[[#This Row],[Service]])</f>
        <v>1</v>
      </c>
    </row>
    <row r="77" spans="1:10" x14ac:dyDescent="0.25">
      <c r="A77" t="str">
        <f>'List of Fee-based Services'!A65</f>
        <v>Energex</v>
      </c>
      <c r="B77">
        <f>'List of Fee-based Services'!B65</f>
        <v>0</v>
      </c>
      <c r="C77" t="str">
        <f>'List of Fee-based Services'!E65</f>
        <v>Supply Abolishment</v>
      </c>
      <c r="D77">
        <f>'List of Fee-based Services'!J65</f>
        <v>125.68</v>
      </c>
      <c r="E77" s="2">
        <f>'List of Fee-based Services'!O65</f>
        <v>14.784581197419399</v>
      </c>
      <c r="F77" s="2">
        <f>'List of Fee-based Services'!R65</f>
        <v>0</v>
      </c>
      <c r="G77" s="2">
        <f>'List of Fee-based Services'!U65</f>
        <v>0</v>
      </c>
      <c r="H77" s="2">
        <f>'List of Fee-based Services'!X65</f>
        <v>-24.640676770653684</v>
      </c>
      <c r="I77" s="2">
        <f>'List of Fee-based Services'!I65</f>
        <v>115.79415680214791</v>
      </c>
      <c r="J77">
        <f>SUBTOTAL(3,Table3[[#This Row],[Service]])</f>
        <v>1</v>
      </c>
    </row>
    <row r="78" spans="1:10" x14ac:dyDescent="0.25">
      <c r="A78" t="str">
        <f>'List of Fee-based Services'!A66</f>
        <v>Energex</v>
      </c>
      <c r="B78">
        <f>'List of Fee-based Services'!B66</f>
        <v>0</v>
      </c>
      <c r="C78" t="str">
        <f>'List of Fee-based Services'!E66</f>
        <v>Supply Abolishment</v>
      </c>
      <c r="D78">
        <f>'List of Fee-based Services'!J66</f>
        <v>502.7</v>
      </c>
      <c r="E78" s="2">
        <f>'List of Fee-based Services'!O66</f>
        <v>0</v>
      </c>
      <c r="F78" s="2">
        <f>'List of Fee-based Services'!R66</f>
        <v>0</v>
      </c>
      <c r="G78" s="2">
        <f>'List of Fee-based Services'!U66</f>
        <v>0</v>
      </c>
      <c r="H78" s="2">
        <f>'List of Fee-based Services'!X66</f>
        <v>0</v>
      </c>
      <c r="I78" s="2" t="str">
        <f>'List of Fee-based Services'!I66</f>
        <v>Discontinued</v>
      </c>
      <c r="J78">
        <f>SUBTOTAL(3,Table3[[#This Row],[Service]])</f>
        <v>1</v>
      </c>
    </row>
    <row r="79" spans="1:10" x14ac:dyDescent="0.25">
      <c r="A79" t="str">
        <f>'List of Fee-based Services'!A67</f>
        <v>Energex</v>
      </c>
      <c r="B79">
        <f>'List of Fee-based Services'!B67</f>
        <v>0</v>
      </c>
      <c r="C79" t="str">
        <f>'List of Fee-based Services'!E67</f>
        <v>Supply Abolishment</v>
      </c>
      <c r="D79">
        <f>'List of Fee-based Services'!J67</f>
        <v>125.68</v>
      </c>
      <c r="E79" s="2">
        <f>'List of Fee-based Services'!O67</f>
        <v>0</v>
      </c>
      <c r="F79" s="2">
        <f>'List of Fee-based Services'!R67</f>
        <v>0</v>
      </c>
      <c r="G79" s="2">
        <f>'List of Fee-based Services'!U67</f>
        <v>0</v>
      </c>
      <c r="H79" s="2">
        <f>'List of Fee-based Services'!X67</f>
        <v>0</v>
      </c>
      <c r="I79" s="2" t="str">
        <f>'List of Fee-based Services'!I67</f>
        <v>Discontinued</v>
      </c>
      <c r="J79">
        <f>SUBTOTAL(3,Table3[[#This Row],[Service]])</f>
        <v>1</v>
      </c>
    </row>
    <row r="80" spans="1:10" x14ac:dyDescent="0.25">
      <c r="A80" t="str">
        <f>'List of Fee-based Services'!A68</f>
        <v>Energex</v>
      </c>
      <c r="B80">
        <f>'List of Fee-based Services'!B68</f>
        <v>0</v>
      </c>
      <c r="C80" t="str">
        <f>'List of Fee-based Services'!E68</f>
        <v>Supply Abolishment</v>
      </c>
      <c r="D80">
        <f>'List of Fee-based Services'!J68</f>
        <v>448.69</v>
      </c>
      <c r="E80" s="2">
        <f>'List of Fee-based Services'!O68</f>
        <v>107.88193451407241</v>
      </c>
      <c r="F80" s="2">
        <f>'List of Fee-based Services'!R68</f>
        <v>0</v>
      </c>
      <c r="G80" s="2">
        <f>'List of Fee-based Services'!U68</f>
        <v>0</v>
      </c>
      <c r="H80" s="2">
        <f>'List of Fee-based Services'!X68</f>
        <v>-37.177350425410253</v>
      </c>
      <c r="I80" s="2">
        <f>'List of Fee-based Services'!I68</f>
        <v>519.28800297460759</v>
      </c>
      <c r="J80">
        <f>SUBTOTAL(3,Table3[[#This Row],[Service]])</f>
        <v>1</v>
      </c>
    </row>
    <row r="81" spans="1:10" x14ac:dyDescent="0.25">
      <c r="A81" t="str">
        <f>'List of Fee-based Services'!A69</f>
        <v>Energex</v>
      </c>
      <c r="B81">
        <f>'List of Fee-based Services'!B69</f>
        <v>0</v>
      </c>
      <c r="C81" t="str">
        <f>'List of Fee-based Services'!E69</f>
        <v>Supply Abolishment</v>
      </c>
      <c r="D81">
        <f>'List of Fee-based Services'!J69</f>
        <v>628.39</v>
      </c>
      <c r="E81" s="2">
        <f>'List of Fee-based Services'!O69</f>
        <v>79.949045100821138</v>
      </c>
      <c r="F81" s="2">
        <f>'List of Fee-based Services'!R69</f>
        <v>0</v>
      </c>
      <c r="G81" s="2">
        <f>'List of Fee-based Services'!U69</f>
        <v>0</v>
      </c>
      <c r="H81" s="2">
        <f>'List of Fee-based Services'!X69</f>
        <v>-117.64755307045425</v>
      </c>
      <c r="I81" s="2">
        <f>'List of Fee-based Services'!I69</f>
        <v>590.55019969095429</v>
      </c>
      <c r="J81">
        <f>SUBTOTAL(3,Table3[[#This Row],[Service]])</f>
        <v>1</v>
      </c>
    </row>
    <row r="82" spans="1:10" x14ac:dyDescent="0.25">
      <c r="A82" t="str">
        <f>'List of Fee-based Services'!A70</f>
        <v>Energex</v>
      </c>
      <c r="B82">
        <f>'List of Fee-based Services'!B70</f>
        <v>0</v>
      </c>
      <c r="C82" t="str">
        <f>'List of Fee-based Services'!E70</f>
        <v>Supply Abolishment</v>
      </c>
      <c r="D82">
        <f>'List of Fee-based Services'!J70</f>
        <v>1172.56</v>
      </c>
      <c r="E82" s="2">
        <f>'List of Fee-based Services'!O70</f>
        <v>107.88193451407241</v>
      </c>
      <c r="F82" s="2">
        <f>'List of Fee-based Services'!R70</f>
        <v>0</v>
      </c>
      <c r="G82" s="2">
        <f>'List of Fee-based Services'!U70</f>
        <v>0</v>
      </c>
      <c r="H82" s="2">
        <f>'List of Fee-based Services'!X70</f>
        <v>302.5620918491403</v>
      </c>
      <c r="I82" s="2">
        <f>'List of Fee-based Services'!I70</f>
        <v>1597.31770813102</v>
      </c>
      <c r="J82">
        <f>SUBTOTAL(3,Table3[[#This Row],[Service]])</f>
        <v>1</v>
      </c>
    </row>
    <row r="83" spans="1:10" x14ac:dyDescent="0.25">
      <c r="A83" t="str">
        <f>'List of Fee-based Services'!A71</f>
        <v>Energex</v>
      </c>
      <c r="B83">
        <f>'List of Fee-based Services'!B71</f>
        <v>0</v>
      </c>
      <c r="C83" t="str">
        <f>'List of Fee-based Services'!E71</f>
        <v>Supply Abolishment</v>
      </c>
      <c r="D83">
        <f>'List of Fee-based Services'!J71</f>
        <v>1352.22</v>
      </c>
      <c r="E83" s="2">
        <f>'List of Fee-based Services'!O71</f>
        <v>79.949045100821138</v>
      </c>
      <c r="F83" s="2">
        <f>'List of Fee-based Services'!R71</f>
        <v>0</v>
      </c>
      <c r="G83" s="2">
        <f>'List of Fee-based Services'!U71</f>
        <v>0</v>
      </c>
      <c r="H83" s="2">
        <f>'List of Fee-based Services'!X71</f>
        <v>222.09188920409639</v>
      </c>
      <c r="I83" s="2">
        <f>'List of Fee-based Services'!I71</f>
        <v>1668.5799048473664</v>
      </c>
      <c r="J83">
        <f>SUBTOTAL(3,Table3[[#This Row],[Service]])</f>
        <v>1</v>
      </c>
    </row>
    <row r="84" spans="1:10" x14ac:dyDescent="0.25">
      <c r="A84" t="str">
        <f>'List of Fee-based Services'!A72</f>
        <v>Energex</v>
      </c>
      <c r="B84">
        <f>'List of Fee-based Services'!B72</f>
        <v>0</v>
      </c>
      <c r="C84" t="str">
        <f>'List of Fee-based Services'!E72</f>
        <v>Supply enhancement</v>
      </c>
      <c r="D84">
        <f>'List of Fee-based Services'!J72</f>
        <v>1140.52</v>
      </c>
      <c r="E84" s="2">
        <f>'List of Fee-based Services'!O72</f>
        <v>210.46490926545135</v>
      </c>
      <c r="F84" s="2">
        <f>'List of Fee-based Services'!R72</f>
        <v>0</v>
      </c>
      <c r="G84" s="2">
        <f>'List of Fee-based Services'!U72</f>
        <v>38.569863509571263</v>
      </c>
      <c r="H84" s="2">
        <f>'List of Fee-based Services'!X72</f>
        <v>-17.087608817682053</v>
      </c>
      <c r="I84" s="2">
        <f>'List of Fee-based Services'!I72</f>
        <v>1372.1890172804233</v>
      </c>
      <c r="J84">
        <f>SUBTOTAL(3,Table3[[#This Row],[Service]])</f>
        <v>1</v>
      </c>
    </row>
    <row r="85" spans="1:10" x14ac:dyDescent="0.25">
      <c r="A85" t="str">
        <f>'List of Fee-based Services'!A73</f>
        <v>Energex</v>
      </c>
      <c r="B85">
        <f>'List of Fee-based Services'!B73</f>
        <v>0</v>
      </c>
      <c r="C85" t="str">
        <f>'List of Fee-based Services'!E73</f>
        <v>Supply enhancement</v>
      </c>
      <c r="D85">
        <f>'List of Fee-based Services'!J73</f>
        <v>1864.39</v>
      </c>
      <c r="E85" s="2">
        <f>'List of Fee-based Services'!O73</f>
        <v>210.46490926545135</v>
      </c>
      <c r="F85" s="2">
        <f>'List of Fee-based Services'!R73</f>
        <v>0</v>
      </c>
      <c r="G85" s="2">
        <f>'List of Fee-based Services'!U73</f>
        <v>38.569863509571263</v>
      </c>
      <c r="H85" s="2">
        <f>'List of Fee-based Services'!X73</f>
        <v>322.6518334568683</v>
      </c>
      <c r="I85" s="2">
        <f>'List of Fee-based Services'!I73</f>
        <v>2450.2187224368354</v>
      </c>
      <c r="J85">
        <f>SUBTOTAL(3,Table3[[#This Row],[Service]])</f>
        <v>1</v>
      </c>
    </row>
    <row r="86" spans="1:10" x14ac:dyDescent="0.25">
      <c r="A86" t="str">
        <f>'List of Fee-based Services'!A74</f>
        <v>Energex</v>
      </c>
      <c r="B86">
        <f>'List of Fee-based Services'!B74</f>
        <v>0</v>
      </c>
      <c r="C86" t="str">
        <f>'List of Fee-based Services'!E74</f>
        <v>Supply enhancement</v>
      </c>
      <c r="D86">
        <f>'List of Fee-based Services'!J74</f>
        <v>1230.26</v>
      </c>
      <c r="E86" s="2">
        <f>'List of Fee-based Services'!O74</f>
        <v>230.98150421572717</v>
      </c>
      <c r="F86" s="2">
        <f>'List of Fee-based Services'!R74</f>
        <v>0</v>
      </c>
      <c r="G86" s="2">
        <f>'List of Fee-based Services'!U74</f>
        <v>38.569863509571263</v>
      </c>
      <c r="H86" s="2">
        <f>'List of Fee-based Services'!X74</f>
        <v>-25.500159690674195</v>
      </c>
      <c r="I86" s="2">
        <f>'List of Fee-based Services'!I74</f>
        <v>1474.0101943342681</v>
      </c>
      <c r="J86">
        <f>SUBTOTAL(3,Table3[[#This Row],[Service]])</f>
        <v>1</v>
      </c>
    </row>
    <row r="87" spans="1:10" x14ac:dyDescent="0.25">
      <c r="A87" t="str">
        <f>'List of Fee-based Services'!A75</f>
        <v>Energex</v>
      </c>
      <c r="B87">
        <f>'List of Fee-based Services'!B75</f>
        <v>0</v>
      </c>
      <c r="C87" t="str">
        <f>'List of Fee-based Services'!E75</f>
        <v>Supply enhancement</v>
      </c>
      <c r="D87">
        <f>'List of Fee-based Services'!J75</f>
        <v>1954.11</v>
      </c>
      <c r="E87" s="2">
        <f>'List of Fee-based Services'!O75</f>
        <v>230.98150421572717</v>
      </c>
      <c r="F87" s="2">
        <f>'List of Fee-based Services'!R75</f>
        <v>0</v>
      </c>
      <c r="G87" s="2">
        <f>'List of Fee-based Services'!U75</f>
        <v>38.569863509571263</v>
      </c>
      <c r="H87" s="2">
        <f>'List of Fee-based Services'!X75</f>
        <v>314.23928258387673</v>
      </c>
      <c r="I87" s="2">
        <f>'List of Fee-based Services'!I75</f>
        <v>2552.0398994906805</v>
      </c>
      <c r="J87">
        <f>SUBTOTAL(3,Table3[[#This Row],[Service]])</f>
        <v>1</v>
      </c>
    </row>
    <row r="88" spans="1:10" x14ac:dyDescent="0.25">
      <c r="A88" t="str">
        <f>'List of Fee-based Services'!A76</f>
        <v>Energex</v>
      </c>
      <c r="B88">
        <f>'List of Fee-based Services'!B76</f>
        <v>0</v>
      </c>
      <c r="C88" t="str">
        <f>'List of Fee-based Services'!E76</f>
        <v>Supply enhancement</v>
      </c>
      <c r="D88">
        <f>'List of Fee-based Services'!J76</f>
        <v>1499.89</v>
      </c>
      <c r="E88" s="2">
        <f>'List of Fee-based Services'!O76</f>
        <v>153.87195108791821</v>
      </c>
      <c r="F88" s="2">
        <f>'List of Fee-based Services'!R76</f>
        <v>0</v>
      </c>
      <c r="G88" s="2">
        <f>'List of Fee-based Services'!U76</f>
        <v>38.569863509571263</v>
      </c>
      <c r="H88" s="2">
        <f>'List of Fee-based Services'!X76</f>
        <v>-178.69844095103338</v>
      </c>
      <c r="I88" s="2">
        <f>'List of Fee-based Services'!I76</f>
        <v>1513.3161127382864</v>
      </c>
      <c r="J88">
        <f>SUBTOTAL(3,Table3[[#This Row],[Service]])</f>
        <v>1</v>
      </c>
    </row>
    <row r="89" spans="1:10" x14ac:dyDescent="0.25">
      <c r="A89" t="str">
        <f>'List of Fee-based Services'!A77</f>
        <v>Energex</v>
      </c>
      <c r="B89">
        <f>'List of Fee-based Services'!B77</f>
        <v>0</v>
      </c>
      <c r="C89" t="str">
        <f>'List of Fee-based Services'!E77</f>
        <v>Supply enhancement</v>
      </c>
      <c r="D89">
        <f>'List of Fee-based Services'!J77</f>
        <v>2223.73</v>
      </c>
      <c r="E89" s="2">
        <f>'List of Fee-based Services'!O77</f>
        <v>117.14939386087121</v>
      </c>
      <c r="F89" s="2">
        <f>'List of Fee-based Services'!R77</f>
        <v>0</v>
      </c>
      <c r="G89" s="2">
        <f>'List of Fee-based Services'!U77</f>
        <v>38.569863509571263</v>
      </c>
      <c r="H89" s="2">
        <f>'List of Fee-based Services'!X77</f>
        <v>139.53292155724569</v>
      </c>
      <c r="I89" s="2">
        <f>'List of Fee-based Services'!I77</f>
        <v>2533.1250689434346</v>
      </c>
      <c r="J89">
        <f>SUBTOTAL(3,Table3[[#This Row],[Service]])</f>
        <v>1</v>
      </c>
    </row>
    <row r="90" spans="1:10" x14ac:dyDescent="0.25">
      <c r="A90" t="str">
        <f>'List of Fee-based Services'!A78</f>
        <v>Energex</v>
      </c>
      <c r="B90">
        <f>'List of Fee-based Services'!B78</f>
        <v>0</v>
      </c>
      <c r="C90" t="str">
        <f>'List of Fee-based Services'!E78</f>
        <v>Supply enhancement</v>
      </c>
      <c r="D90">
        <f>'List of Fee-based Services'!J78</f>
        <v>1625.56</v>
      </c>
      <c r="E90" s="2">
        <f>'List of Fee-based Services'!O78</f>
        <v>168.65653228533751</v>
      </c>
      <c r="F90" s="2">
        <f>'List of Fee-based Services'!R78</f>
        <v>0</v>
      </c>
      <c r="G90" s="2">
        <f>'List of Fee-based Services'!U78</f>
        <v>38.569863509571263</v>
      </c>
      <c r="H90" s="2">
        <f>'List of Fee-based Services'!X78</f>
        <v>-203.33911772168688</v>
      </c>
      <c r="I90" s="2">
        <f>'List of Fee-based Services'!I78</f>
        <v>1629.110269540434</v>
      </c>
      <c r="J90">
        <f>SUBTOTAL(3,Table3[[#This Row],[Service]])</f>
        <v>1</v>
      </c>
    </row>
    <row r="91" spans="1:10" x14ac:dyDescent="0.25">
      <c r="A91" t="str">
        <f>'List of Fee-based Services'!A79</f>
        <v>Energex</v>
      </c>
      <c r="B91">
        <f>'List of Fee-based Services'!B79</f>
        <v>0</v>
      </c>
      <c r="C91" t="str">
        <f>'List of Fee-based Services'!E79</f>
        <v>Supply enhancement</v>
      </c>
      <c r="D91">
        <f>'List of Fee-based Services'!J79</f>
        <v>2349.41</v>
      </c>
      <c r="E91" s="2">
        <f>'List of Fee-based Services'!O79</f>
        <v>168.65653228533751</v>
      </c>
      <c r="F91" s="2">
        <f>'List of Fee-based Services'!R79</f>
        <v>0</v>
      </c>
      <c r="G91" s="2">
        <f>'List of Fee-based Services'!U79</f>
        <v>38.569863509571263</v>
      </c>
      <c r="H91" s="2">
        <f>'List of Fee-based Services'!X79</f>
        <v>136.40032455286337</v>
      </c>
      <c r="I91" s="2">
        <f>'List of Fee-based Services'!I79</f>
        <v>2707.1399746968464</v>
      </c>
      <c r="J91">
        <f>SUBTOTAL(3,Table3[[#This Row],[Service]])</f>
        <v>1</v>
      </c>
    </row>
    <row r="92" spans="1:10" x14ac:dyDescent="0.25">
      <c r="A92" t="str">
        <f>'List of Fee-based Services'!A80</f>
        <v>Energex</v>
      </c>
      <c r="B92">
        <f>'List of Fee-based Services'!B80</f>
        <v>0</v>
      </c>
      <c r="C92" t="str">
        <f>'List of Fee-based Services'!E80</f>
        <v>Supply enhancement</v>
      </c>
      <c r="D92">
        <f>'List of Fee-based Services'!J80</f>
        <v>269.22000000000003</v>
      </c>
      <c r="E92" s="2">
        <f>'List of Fee-based Services'!O80</f>
        <v>64.199264732174086</v>
      </c>
      <c r="F92" s="2">
        <f>'List of Fee-based Services'!R80</f>
        <v>0</v>
      </c>
      <c r="G92" s="2">
        <f>'List of Fee-based Services'!U80</f>
        <v>0</v>
      </c>
      <c r="H92" s="2">
        <f>'List of Fee-based Services'!X80</f>
        <v>-22.794950649201269</v>
      </c>
      <c r="I92" s="2">
        <f>'List of Fee-based Services'!I80</f>
        <v>310.55459001422611</v>
      </c>
      <c r="J92">
        <f>SUBTOTAL(3,Table3[[#This Row],[Service]])</f>
        <v>1</v>
      </c>
    </row>
    <row r="93" spans="1:10" x14ac:dyDescent="0.25">
      <c r="A93" t="str">
        <f>'List of Fee-based Services'!A81</f>
        <v>Energex</v>
      </c>
      <c r="B93">
        <f>'List of Fee-based Services'!B81</f>
        <v>0</v>
      </c>
      <c r="C93" t="str">
        <f>'List of Fee-based Services'!E81</f>
        <v>Supply enhancement</v>
      </c>
      <c r="D93">
        <f>'List of Fee-based Services'!J81</f>
        <v>993.08</v>
      </c>
      <c r="E93" s="2">
        <f>'List of Fee-based Services'!O81</f>
        <v>64.199264732174086</v>
      </c>
      <c r="F93" s="2">
        <f>'List of Fee-based Services'!R81</f>
        <v>0</v>
      </c>
      <c r="G93" s="2">
        <f>'List of Fee-based Services'!U81</f>
        <v>0</v>
      </c>
      <c r="H93" s="2">
        <f>'List of Fee-based Services'!X81</f>
        <v>316.94449162534931</v>
      </c>
      <c r="I93" s="2">
        <f>'List of Fee-based Services'!I81</f>
        <v>1388.5842951706381</v>
      </c>
      <c r="J93">
        <f>SUBTOTAL(3,Table3[[#This Row],[Service]])</f>
        <v>1</v>
      </c>
    </row>
    <row r="94" spans="1:10" x14ac:dyDescent="0.25">
      <c r="A94" t="str">
        <f>'List of Fee-based Services'!A82</f>
        <v>Energex</v>
      </c>
      <c r="B94">
        <f>'List of Fee-based Services'!B82</f>
        <v>0</v>
      </c>
      <c r="C94" t="str">
        <f>'List of Fee-based Services'!E82</f>
        <v>Supply enhancement</v>
      </c>
      <c r="D94">
        <f>'List of Fee-based Services'!J82</f>
        <v>269.22000000000003</v>
      </c>
      <c r="E94" s="2">
        <f>'List of Fee-based Services'!O82</f>
        <v>64.199264732174086</v>
      </c>
      <c r="F94" s="2">
        <f>'List of Fee-based Services'!R82</f>
        <v>0</v>
      </c>
      <c r="G94" s="2">
        <f>'List of Fee-based Services'!U82</f>
        <v>0</v>
      </c>
      <c r="H94" s="2">
        <f>'List of Fee-based Services'!X82</f>
        <v>-22.794950649201269</v>
      </c>
      <c r="I94" s="2">
        <f>'List of Fee-based Services'!I82</f>
        <v>310.55459001422611</v>
      </c>
      <c r="J94">
        <f>SUBTOTAL(3,Table3[[#This Row],[Service]])</f>
        <v>1</v>
      </c>
    </row>
    <row r="95" spans="1:10" x14ac:dyDescent="0.25">
      <c r="A95" t="str">
        <f>'List of Fee-based Services'!A83</f>
        <v>Energex</v>
      </c>
      <c r="B95">
        <f>'List of Fee-based Services'!B83</f>
        <v>0</v>
      </c>
      <c r="C95" t="str">
        <f>'List of Fee-based Services'!E83</f>
        <v>Supply enhancement</v>
      </c>
      <c r="D95">
        <f>'List of Fee-based Services'!J83</f>
        <v>993.08</v>
      </c>
      <c r="E95" s="2">
        <f>'List of Fee-based Services'!O83</f>
        <v>64.199264732174086</v>
      </c>
      <c r="F95" s="2">
        <f>'List of Fee-based Services'!R83</f>
        <v>0</v>
      </c>
      <c r="G95" s="2">
        <f>'List of Fee-based Services'!U83</f>
        <v>0</v>
      </c>
      <c r="H95" s="2">
        <f>'List of Fee-based Services'!X83</f>
        <v>316.94449162534931</v>
      </c>
      <c r="I95" s="2">
        <f>'List of Fee-based Services'!I83</f>
        <v>1388.5842951706381</v>
      </c>
      <c r="J95">
        <f>SUBTOTAL(3,Table3[[#This Row],[Service]])</f>
        <v>1</v>
      </c>
    </row>
    <row r="96" spans="1:10" x14ac:dyDescent="0.25">
      <c r="A96" t="str">
        <f>'List of Fee-based Services'!A84</f>
        <v>Energex</v>
      </c>
      <c r="B96">
        <f>'List of Fee-based Services'!B84</f>
        <v>0</v>
      </c>
      <c r="C96" t="str">
        <f>'List of Fee-based Services'!E84</f>
        <v>Supply enhancement</v>
      </c>
      <c r="D96">
        <f>'List of Fee-based Services'!J84</f>
        <v>377.03</v>
      </c>
      <c r="E96" s="2">
        <f>'List of Fee-based Services'!O84</f>
        <v>47.366813149120276</v>
      </c>
      <c r="F96" s="2">
        <f>'List of Fee-based Services'!R84</f>
        <v>0</v>
      </c>
      <c r="G96" s="2">
        <f>'List of Fee-based Services'!U84</f>
        <v>0</v>
      </c>
      <c r="H96" s="2">
        <f>'List of Fee-based Services'!X84</f>
        <v>-71.144114920553903</v>
      </c>
      <c r="I96" s="2">
        <f>'List of Fee-based Services'!I84</f>
        <v>353.17217824655108</v>
      </c>
      <c r="J96">
        <f>SUBTOTAL(3,Table3[[#This Row],[Service]])</f>
        <v>1</v>
      </c>
    </row>
    <row r="97" spans="1:10" x14ac:dyDescent="0.25">
      <c r="A97" t="str">
        <f>'List of Fee-based Services'!A85</f>
        <v>Energex</v>
      </c>
      <c r="B97">
        <f>'List of Fee-based Services'!B85</f>
        <v>0</v>
      </c>
      <c r="C97" t="str">
        <f>'List of Fee-based Services'!E85</f>
        <v>Supply enhancement</v>
      </c>
      <c r="D97">
        <f>'List of Fee-based Services'!J85</f>
        <v>1100.8699999999999</v>
      </c>
      <c r="E97" s="2">
        <f>'List of Fee-based Services'!O85</f>
        <v>47.366813149120276</v>
      </c>
      <c r="F97" s="2">
        <f>'List of Fee-based Services'!R85</f>
        <v>0</v>
      </c>
      <c r="G97" s="2">
        <f>'List of Fee-based Services'!U85</f>
        <v>0</v>
      </c>
      <c r="H97" s="2">
        <f>'List of Fee-based Services'!X85</f>
        <v>268.59532735399654</v>
      </c>
      <c r="I97" s="2">
        <f>'List of Fee-based Services'!I85</f>
        <v>1431.2018834029632</v>
      </c>
      <c r="J97">
        <f>SUBTOTAL(3,Table3[[#This Row],[Service]])</f>
        <v>1</v>
      </c>
    </row>
    <row r="98" spans="1:10" x14ac:dyDescent="0.25">
      <c r="A98" t="str">
        <f>'List of Fee-based Services'!A86</f>
        <v>Energex</v>
      </c>
      <c r="B98">
        <f>'List of Fee-based Services'!B86</f>
        <v>0</v>
      </c>
      <c r="C98" t="str">
        <f>'List of Fee-based Services'!E86</f>
        <v>Supply enhancement</v>
      </c>
      <c r="D98">
        <f>'List of Fee-based Services'!J86</f>
        <v>377.03</v>
      </c>
      <c r="E98" s="2">
        <f>'List of Fee-based Services'!O86</f>
        <v>47.366813149120276</v>
      </c>
      <c r="F98" s="2">
        <f>'List of Fee-based Services'!R86</f>
        <v>0</v>
      </c>
      <c r="G98" s="2">
        <f>'List of Fee-based Services'!U86</f>
        <v>0</v>
      </c>
      <c r="H98" s="2">
        <f>'List of Fee-based Services'!X86</f>
        <v>-71.144114920553903</v>
      </c>
      <c r="I98" s="2">
        <f>'List of Fee-based Services'!I86</f>
        <v>353.17217824655108</v>
      </c>
      <c r="J98">
        <f>SUBTOTAL(3,Table3[[#This Row],[Service]])</f>
        <v>1</v>
      </c>
    </row>
    <row r="99" spans="1:10" x14ac:dyDescent="0.25">
      <c r="A99" t="str">
        <f>'List of Fee-based Services'!A87</f>
        <v>Energex</v>
      </c>
      <c r="B99">
        <f>'List of Fee-based Services'!B87</f>
        <v>0</v>
      </c>
      <c r="C99" t="str">
        <f>'List of Fee-based Services'!E87</f>
        <v>Supply enhancement</v>
      </c>
      <c r="D99">
        <f>'List of Fee-based Services'!J87</f>
        <v>1100.8699999999999</v>
      </c>
      <c r="E99" s="2">
        <f>'List of Fee-based Services'!O87</f>
        <v>47.366813149120276</v>
      </c>
      <c r="F99" s="2">
        <f>'List of Fee-based Services'!R87</f>
        <v>0</v>
      </c>
      <c r="G99" s="2">
        <f>'List of Fee-based Services'!U87</f>
        <v>0</v>
      </c>
      <c r="H99" s="2">
        <f>'List of Fee-based Services'!X87</f>
        <v>268.59532735399654</v>
      </c>
      <c r="I99" s="2">
        <f>'List of Fee-based Services'!I87</f>
        <v>1431.2018834029632</v>
      </c>
      <c r="J99">
        <f>SUBTOTAL(3,Table3[[#This Row],[Service]])</f>
        <v>1</v>
      </c>
    </row>
    <row r="100" spans="1:10" x14ac:dyDescent="0.25">
      <c r="A100" t="str">
        <f>'List of Fee-based Services'!A88</f>
        <v>Energex</v>
      </c>
      <c r="B100">
        <f>'List of Fee-based Services'!B88</f>
        <v>0</v>
      </c>
      <c r="C100" t="str">
        <f>'List of Fee-based Services'!E88</f>
        <v>Point of attachment relocation</v>
      </c>
      <c r="D100">
        <f>'List of Fee-based Services'!J88</f>
        <v>751.74</v>
      </c>
      <c r="E100" s="2">
        <f>'List of Fee-based Services'!O88</f>
        <v>140.7084864345137</v>
      </c>
      <c r="F100" s="2">
        <f>'List of Fee-based Services'!R88</f>
        <v>0</v>
      </c>
      <c r="G100" s="2">
        <f>'List of Fee-based Services'!U88</f>
        <v>25.297007883754148</v>
      </c>
      <c r="H100" s="2">
        <f>'List of Fee-based Services'!X88</f>
        <v>-9.8731656944224824</v>
      </c>
      <c r="I100" s="2">
        <f>'List of Fee-based Services'!I88</f>
        <v>907.68850452366451</v>
      </c>
      <c r="J100">
        <f>SUBTOTAL(3,Table3[[#This Row],[Service]])</f>
        <v>1</v>
      </c>
    </row>
    <row r="101" spans="1:10" x14ac:dyDescent="0.25">
      <c r="A101" t="str">
        <f>'List of Fee-based Services'!A89</f>
        <v>Energex</v>
      </c>
      <c r="B101">
        <f>'List of Fee-based Services'!B89</f>
        <v>0</v>
      </c>
      <c r="C101" t="str">
        <f>'List of Fee-based Services'!E89</f>
        <v>Point of attachment relocation</v>
      </c>
      <c r="D101">
        <f>'List of Fee-based Services'!J89</f>
        <v>1475.6</v>
      </c>
      <c r="E101" s="2">
        <f>'List of Fee-based Services'!O89</f>
        <v>140.7084864345137</v>
      </c>
      <c r="F101" s="2">
        <f>'List of Fee-based Services'!R89</f>
        <v>0</v>
      </c>
      <c r="G101" s="2">
        <f>'List of Fee-based Services'!U89</f>
        <v>25.297007883754148</v>
      </c>
      <c r="H101" s="2">
        <f>'List of Fee-based Services'!X89</f>
        <v>329.86627658012799</v>
      </c>
      <c r="I101" s="2">
        <f>'List of Fee-based Services'!I89</f>
        <v>1985.7182096800766</v>
      </c>
      <c r="J101">
        <f>SUBTOTAL(3,Table3[[#This Row],[Service]])</f>
        <v>1</v>
      </c>
    </row>
    <row r="102" spans="1:10" x14ac:dyDescent="0.25">
      <c r="A102" t="str">
        <f>'List of Fee-based Services'!A90</f>
        <v>Energex</v>
      </c>
      <c r="B102">
        <f>'List of Fee-based Services'!B90</f>
        <v>0</v>
      </c>
      <c r="C102" t="str">
        <f>'List of Fee-based Services'!E90</f>
        <v>Point of attachment relocation</v>
      </c>
      <c r="D102">
        <f>'List of Fee-based Services'!J90</f>
        <v>988.92</v>
      </c>
      <c r="E102" s="2">
        <f>'List of Fee-based Services'!O90</f>
        <v>103.60437501669219</v>
      </c>
      <c r="F102" s="2">
        <f>'List of Fee-based Services'!R90</f>
        <v>0</v>
      </c>
      <c r="G102" s="2">
        <f>'List of Fee-based Services'!U90</f>
        <v>25.297007883754148</v>
      </c>
      <c r="H102" s="2">
        <f>'List of Fee-based Services'!X90</f>
        <v>-116.30836977572477</v>
      </c>
      <c r="I102" s="2">
        <f>'List of Fee-based Services'!I90</f>
        <v>1001.3074688372965</v>
      </c>
      <c r="J102">
        <f>SUBTOTAL(3,Table3[[#This Row],[Service]])</f>
        <v>1</v>
      </c>
    </row>
    <row r="103" spans="1:10" x14ac:dyDescent="0.25">
      <c r="A103" t="str">
        <f>'List of Fee-based Services'!A91</f>
        <v>Energex</v>
      </c>
      <c r="B103">
        <f>'List of Fee-based Services'!B91</f>
        <v>0</v>
      </c>
      <c r="C103" t="str">
        <f>'List of Fee-based Services'!E91</f>
        <v>Point of attachment relocation</v>
      </c>
      <c r="D103">
        <f>'List of Fee-based Services'!J91</f>
        <v>1712.78</v>
      </c>
      <c r="E103" s="2">
        <f>'List of Fee-based Services'!O91</f>
        <v>103.60437501669219</v>
      </c>
      <c r="F103" s="2">
        <f>'List of Fee-based Services'!R91</f>
        <v>0</v>
      </c>
      <c r="G103" s="2">
        <f>'List of Fee-based Services'!U91</f>
        <v>25.297007883754148</v>
      </c>
      <c r="H103" s="2">
        <f>'List of Fee-based Services'!X91</f>
        <v>223.43107249882564</v>
      </c>
      <c r="I103" s="2">
        <f>'List of Fee-based Services'!I91</f>
        <v>2079.3371739937083</v>
      </c>
      <c r="J103">
        <f>SUBTOTAL(3,Table3[[#This Row],[Service]])</f>
        <v>1</v>
      </c>
    </row>
    <row r="104" spans="1:10" x14ac:dyDescent="0.25">
      <c r="A104" t="str">
        <f>'List of Fee-based Services'!A92</f>
        <v>Energex</v>
      </c>
      <c r="B104">
        <f>'List of Fee-based Services'!B92</f>
        <v>0</v>
      </c>
      <c r="C104" t="str">
        <f>'List of Fee-based Services'!E92</f>
        <v>Point of attachment relocation</v>
      </c>
      <c r="D104">
        <f>'List of Fee-based Services'!J92</f>
        <v>1113.97</v>
      </c>
      <c r="E104" s="2">
        <f>'List of Fee-based Services'!O92</f>
        <v>172.71437455694382</v>
      </c>
      <c r="F104" s="2">
        <f>'List of Fee-based Services'!R92</f>
        <v>0</v>
      </c>
      <c r="G104" s="2">
        <f>'List of Fee-based Services'!U92</f>
        <v>60.551348657923086</v>
      </c>
      <c r="H104" s="2">
        <f>'List of Fee-based Services'!X92</f>
        <v>33.813030079226905</v>
      </c>
      <c r="I104" s="2">
        <f>'List of Fee-based Services'!I92</f>
        <v>1380.7715300089467</v>
      </c>
      <c r="J104">
        <f>SUBTOTAL(3,Table3[[#This Row],[Service]])</f>
        <v>1</v>
      </c>
    </row>
    <row r="105" spans="1:10" x14ac:dyDescent="0.25">
      <c r="A105" t="str">
        <f>'List of Fee-based Services'!A93</f>
        <v>Energex</v>
      </c>
      <c r="B105">
        <f>'List of Fee-based Services'!B93</f>
        <v>0</v>
      </c>
      <c r="C105" t="str">
        <f>'List of Fee-based Services'!E93</f>
        <v>Point of attachment relocation</v>
      </c>
      <c r="D105">
        <f>'List of Fee-based Services'!J93</f>
        <v>1837.82</v>
      </c>
      <c r="E105" s="2">
        <f>'List of Fee-based Services'!O93</f>
        <v>172.71437455694382</v>
      </c>
      <c r="F105" s="2">
        <f>'List of Fee-based Services'!R93</f>
        <v>0</v>
      </c>
      <c r="G105" s="2">
        <f>'List of Fee-based Services'!U93</f>
        <v>60.551348657923086</v>
      </c>
      <c r="H105" s="2">
        <f>'List of Fee-based Services'!X93</f>
        <v>373.55247235377738</v>
      </c>
      <c r="I105" s="2">
        <f>'List of Fee-based Services'!I93</f>
        <v>2458.8012351653588</v>
      </c>
      <c r="J105">
        <f>SUBTOTAL(3,Table3[[#This Row],[Service]])</f>
        <v>1</v>
      </c>
    </row>
    <row r="106" spans="1:10" x14ac:dyDescent="0.25">
      <c r="A106" t="str">
        <f>'List of Fee-based Services'!A94</f>
        <v>Energex</v>
      </c>
      <c r="B106">
        <f>'List of Fee-based Services'!B94</f>
        <v>0</v>
      </c>
      <c r="C106" t="str">
        <f>'List of Fee-based Services'!E94</f>
        <v>Point of attachment relocation</v>
      </c>
      <c r="D106">
        <f>'List of Fee-based Services'!J94</f>
        <v>1407.19</v>
      </c>
      <c r="E106" s="2">
        <f>'List of Fee-based Services'!O94</f>
        <v>126.66832168466647</v>
      </c>
      <c r="F106" s="2">
        <f>'List of Fee-based Services'!R94</f>
        <v>0</v>
      </c>
      <c r="G106" s="2">
        <f>'List of Fee-based Services'!U94</f>
        <v>60.551348657923086</v>
      </c>
      <c r="H106" s="2">
        <f>'List of Fee-based Services'!X94</f>
        <v>-97.93805040242728</v>
      </c>
      <c r="I106" s="2">
        <f>'List of Fee-based Services'!I94</f>
        <v>1496.1883427299319</v>
      </c>
      <c r="J106">
        <f>SUBTOTAL(3,Table3[[#This Row],[Service]])</f>
        <v>1</v>
      </c>
    </row>
    <row r="107" spans="1:10" x14ac:dyDescent="0.25">
      <c r="A107" t="str">
        <f>'List of Fee-based Services'!A95</f>
        <v>Energex</v>
      </c>
      <c r="B107">
        <f>'List of Fee-based Services'!B95</f>
        <v>0</v>
      </c>
      <c r="C107" t="str">
        <f>'List of Fee-based Services'!E95</f>
        <v>Point of attachment relocation</v>
      </c>
      <c r="D107">
        <f>'List of Fee-based Services'!J95</f>
        <v>2131.0700000000002</v>
      </c>
      <c r="E107" s="2">
        <f>'List of Fee-based Services'!O95</f>
        <v>126.66832168466647</v>
      </c>
      <c r="F107" s="2">
        <f>'List of Fee-based Services'!R95</f>
        <v>0</v>
      </c>
      <c r="G107" s="2">
        <f>'List of Fee-based Services'!U95</f>
        <v>60.551348657923086</v>
      </c>
      <c r="H107" s="2">
        <f>'List of Fee-based Services'!X95</f>
        <v>241.80139187212296</v>
      </c>
      <c r="I107" s="2">
        <f>'List of Fee-based Services'!I95</f>
        <v>2574.2180478863443</v>
      </c>
      <c r="J107">
        <f>SUBTOTAL(3,Table3[[#This Row],[Service]])</f>
        <v>1</v>
      </c>
    </row>
    <row r="108" spans="1:10" x14ac:dyDescent="0.25">
      <c r="A108" t="str">
        <f>'List of Fee-based Services'!A96</f>
        <v>Energex</v>
      </c>
      <c r="B108">
        <f>'List of Fee-based Services'!B96</f>
        <v>0</v>
      </c>
      <c r="C108" t="str">
        <f>'List of Fee-based Services'!E96</f>
        <v>Re-arrange connection assets at customer's request</v>
      </c>
      <c r="D108">
        <f>'List of Fee-based Services'!J96</f>
        <v>897.41</v>
      </c>
      <c r="E108" s="2">
        <f>'List of Fee-based Services'!O96</f>
        <v>80.640395079460916</v>
      </c>
      <c r="F108" s="2">
        <f>'List of Fee-based Services'!R96</f>
        <v>0</v>
      </c>
      <c r="G108" s="2">
        <f>'List of Fee-based Services'!U96</f>
        <v>0</v>
      </c>
      <c r="H108" s="2">
        <f>'List of Fee-based Services'!X96</f>
        <v>-198.93250130935627</v>
      </c>
      <c r="I108" s="2">
        <f>'List of Fee-based Services'!I96</f>
        <v>778.93200446191145</v>
      </c>
      <c r="J108">
        <f>SUBTOTAL(3,Table3[[#This Row],[Service]])</f>
        <v>1</v>
      </c>
    </row>
    <row r="109" spans="1:10" x14ac:dyDescent="0.25">
      <c r="A109" t="str">
        <f>'List of Fee-based Services'!A97</f>
        <v>Energex</v>
      </c>
      <c r="B109">
        <f>'List of Fee-based Services'!B97</f>
        <v>0</v>
      </c>
      <c r="C109" t="str">
        <f>'List of Fee-based Services'!E97</f>
        <v>Re-arrange connection assets at customer's request</v>
      </c>
      <c r="D109">
        <f>'List of Fee-based Services'!J97</f>
        <v>1621.25</v>
      </c>
      <c r="E109" s="2">
        <f>'List of Fee-based Services'!O97</f>
        <v>80.640395079460916</v>
      </c>
      <c r="F109" s="2">
        <f>'List of Fee-based Services'!R97</f>
        <v>0</v>
      </c>
      <c r="G109" s="2">
        <f>'List of Fee-based Services'!U97</f>
        <v>0</v>
      </c>
      <c r="H109" s="2">
        <f>'List of Fee-based Services'!X97</f>
        <v>140.80694096519437</v>
      </c>
      <c r="I109" s="2">
        <f>'List of Fee-based Services'!I97</f>
        <v>1856.9617096183235</v>
      </c>
      <c r="J109">
        <f>SUBTOTAL(3,Table3[[#This Row],[Service]])</f>
        <v>1</v>
      </c>
    </row>
    <row r="110" spans="1:10" x14ac:dyDescent="0.25">
      <c r="A110" t="str">
        <f>'List of Fee-based Services'!A98</f>
        <v>Energex</v>
      </c>
      <c r="B110">
        <f>'List of Fee-based Services'!B98</f>
        <v>0</v>
      </c>
      <c r="C110" t="str">
        <f>'List of Fee-based Services'!E98</f>
        <v>Re-arrange connection assets at customer's request</v>
      </c>
      <c r="D110">
        <f>'List of Fee-based Services'!J98</f>
        <v>1256.76</v>
      </c>
      <c r="E110" s="2">
        <f>'List of Fee-based Services'!O98</f>
        <v>-12.311530649603924</v>
      </c>
      <c r="F110" s="2">
        <f>'List of Fee-based Services'!R98</f>
        <v>0</v>
      </c>
      <c r="G110" s="2">
        <f>'List of Fee-based Services'!U98</f>
        <v>0</v>
      </c>
      <c r="H110" s="2">
        <f>'List of Fee-based Services'!X98</f>
        <v>-387.82930662821502</v>
      </c>
      <c r="I110" s="2">
        <f>'List of Fee-based Services'!I98</f>
        <v>856.42670353133792</v>
      </c>
      <c r="J110">
        <f>SUBTOTAL(3,Table3[[#This Row],[Service]])</f>
        <v>1</v>
      </c>
    </row>
    <row r="111" spans="1:10" x14ac:dyDescent="0.25">
      <c r="A111" t="str">
        <f>'List of Fee-based Services'!A99</f>
        <v>Energex</v>
      </c>
      <c r="B111">
        <f>'List of Fee-based Services'!B99</f>
        <v>0</v>
      </c>
      <c r="C111" t="str">
        <f>'List of Fee-based Services'!E99</f>
        <v>Re-arrange connection assets at customer's request</v>
      </c>
      <c r="D111">
        <f>'List of Fee-based Services'!J99</f>
        <v>1980.6</v>
      </c>
      <c r="E111" s="2">
        <f>'List of Fee-based Services'!O99</f>
        <v>6.2315428016772785</v>
      </c>
      <c r="F111" s="2">
        <f>'List of Fee-based Services'!R99</f>
        <v>0</v>
      </c>
      <c r="G111" s="2">
        <f>'List of Fee-based Services'!U99</f>
        <v>0</v>
      </c>
      <c r="H111" s="2">
        <f>'List of Fee-based Services'!X99</f>
        <v>-37.229348828121601</v>
      </c>
      <c r="I111" s="2">
        <f>'List of Fee-based Services'!I99</f>
        <v>1963.8550046928435</v>
      </c>
      <c r="J111">
        <f>SUBTOTAL(3,Table3[[#This Row],[Service]])</f>
        <v>1</v>
      </c>
    </row>
    <row r="112" spans="1:10" x14ac:dyDescent="0.25">
      <c r="A112" t="str">
        <f>'List of Fee-based Services'!A100</f>
        <v>Energex</v>
      </c>
      <c r="B112">
        <f>'List of Fee-based Services'!B100</f>
        <v>0</v>
      </c>
      <c r="C112" t="str">
        <f>'List of Fee-based Services'!E100</f>
        <v>Re-arrange connection assets at customer's request</v>
      </c>
      <c r="D112">
        <f>'List of Fee-based Services'!J100</f>
        <v>987.12</v>
      </c>
      <c r="E112" s="2">
        <f>'List of Fee-based Services'!O100</f>
        <v>127.6517888432042</v>
      </c>
      <c r="F112" s="2">
        <f>'List of Fee-based Services'!R100</f>
        <v>0</v>
      </c>
      <c r="G112" s="2">
        <f>'List of Fee-based Services'!U100</f>
        <v>0</v>
      </c>
      <c r="H112" s="2">
        <f>'List of Fee-based Services'!X100</f>
        <v>-182.91803248459632</v>
      </c>
      <c r="I112" s="2">
        <f>'List of Fee-based Services'!I100</f>
        <v>931.66377004267838</v>
      </c>
      <c r="J112">
        <f>SUBTOTAL(3,Table3[[#This Row],[Service]])</f>
        <v>1</v>
      </c>
    </row>
    <row r="113" spans="1:10" x14ac:dyDescent="0.25">
      <c r="A113" t="str">
        <f>'List of Fee-based Services'!A101</f>
        <v>Energex</v>
      </c>
      <c r="B113">
        <f>'List of Fee-based Services'!B101</f>
        <v>0</v>
      </c>
      <c r="C113" t="str">
        <f>'List of Fee-based Services'!E101</f>
        <v>Re-arrange connection assets at customer's request</v>
      </c>
      <c r="D113">
        <f>'List of Fee-based Services'!J101</f>
        <v>1710.99</v>
      </c>
      <c r="E113" s="2">
        <f>'List of Fee-based Services'!O101</f>
        <v>127.6517888432042</v>
      </c>
      <c r="F113" s="2">
        <f>'List of Fee-based Services'!R101</f>
        <v>0</v>
      </c>
      <c r="G113" s="2">
        <f>'List of Fee-based Services'!U101</f>
        <v>0</v>
      </c>
      <c r="H113" s="2">
        <f>'List of Fee-based Services'!X101</f>
        <v>156.82140978995426</v>
      </c>
      <c r="I113" s="2">
        <f>'List of Fee-based Services'!I101</f>
        <v>2009.6934751990902</v>
      </c>
      <c r="J113">
        <f>SUBTOTAL(3,Table3[[#This Row],[Service]])</f>
        <v>1</v>
      </c>
    </row>
    <row r="114" spans="1:10" x14ac:dyDescent="0.25">
      <c r="A114" t="str">
        <f>'List of Fee-based Services'!A102</f>
        <v>Energex</v>
      </c>
      <c r="B114">
        <f>'List of Fee-based Services'!B102</f>
        <v>0</v>
      </c>
      <c r="C114" t="str">
        <f>'List of Fee-based Services'!E102</f>
        <v>Re-arrange connection assets at customer's request</v>
      </c>
      <c r="D114">
        <f>'List of Fee-based Services'!J102</f>
        <v>1382.44</v>
      </c>
      <c r="E114" s="2">
        <f>'List of Fee-based Services'!O102</f>
        <v>51.146819567717273</v>
      </c>
      <c r="F114" s="2">
        <f>'List of Fee-based Services'!R102</f>
        <v>0</v>
      </c>
      <c r="G114" s="2">
        <f>'List of Fee-based Services'!U102</f>
        <v>0</v>
      </c>
      <c r="H114" s="2">
        <f>'List of Fee-based Services'!X102</f>
        <v>-373.83031395925423</v>
      </c>
      <c r="I114" s="2">
        <f>'List of Fee-based Services'!I102</f>
        <v>1059.5165347396533</v>
      </c>
      <c r="J114">
        <f>SUBTOTAL(3,Table3[[#This Row],[Service]])</f>
        <v>1</v>
      </c>
    </row>
    <row r="115" spans="1:10" x14ac:dyDescent="0.25">
      <c r="A115" t="str">
        <f>'List of Fee-based Services'!A103</f>
        <v>Energex</v>
      </c>
      <c r="B115">
        <f>'List of Fee-based Services'!B103</f>
        <v>0</v>
      </c>
      <c r="C115" t="str">
        <f>'List of Fee-based Services'!E103</f>
        <v>Re-arrange connection assets at customer's request</v>
      </c>
      <c r="D115">
        <f>'List of Fee-based Services'!J103</f>
        <v>2106.2800000000002</v>
      </c>
      <c r="E115" s="2">
        <f>'List of Fee-based Services'!O103</f>
        <v>51.146819567717273</v>
      </c>
      <c r="F115" s="2">
        <f>'List of Fee-based Services'!R103</f>
        <v>0</v>
      </c>
      <c r="G115" s="2">
        <f>'List of Fee-based Services'!U103</f>
        <v>0</v>
      </c>
      <c r="H115" s="2">
        <f>'List of Fee-based Services'!X103</f>
        <v>-34.09087168470387</v>
      </c>
      <c r="I115" s="2">
        <f>'List of Fee-based Services'!I103</f>
        <v>2137.5462398960653</v>
      </c>
      <c r="J115">
        <f>SUBTOTAL(3,Table3[[#This Row],[Service]])</f>
        <v>1</v>
      </c>
    </row>
    <row r="116" spans="1:10" x14ac:dyDescent="0.25">
      <c r="A116" t="str">
        <f>'List of Fee-based Services'!A104</f>
        <v>Energex</v>
      </c>
      <c r="B116">
        <f>'List of Fee-based Services'!B104</f>
        <v>0</v>
      </c>
      <c r="C116" t="str">
        <f>'List of Fee-based Services'!E104</f>
        <v xml:space="preserve">Removal of a meter (Type 5 &amp; 6)
</v>
      </c>
      <c r="D116">
        <f>'List of Fee-based Services'!J104</f>
        <v>143.65</v>
      </c>
      <c r="E116" s="2">
        <f>'List of Fee-based Services'!O104</f>
        <v>29.141900166799381</v>
      </c>
      <c r="F116" s="2">
        <f>'List of Fee-based Services'!R104</f>
        <v>0</v>
      </c>
      <c r="G116" s="2">
        <f>'List of Fee-based Services'!U104</f>
        <v>1.3455855257316207</v>
      </c>
      <c r="H116" s="2">
        <f>'List of Fee-based Services'!X104</f>
        <v>29.489685437994922</v>
      </c>
      <c r="I116" s="2">
        <f>'List of Fee-based Services'!I104</f>
        <v>205.1303170316192</v>
      </c>
      <c r="J116">
        <f>SUBTOTAL(3,Table3[[#This Row],[Service]])</f>
        <v>1</v>
      </c>
    </row>
    <row r="117" spans="1:10" x14ac:dyDescent="0.25">
      <c r="A117" t="str">
        <f>'List of Fee-based Services'!A105</f>
        <v>Energex</v>
      </c>
      <c r="B117">
        <f>'List of Fee-based Services'!B105</f>
        <v>0</v>
      </c>
      <c r="C117" t="str">
        <f>'List of Fee-based Services'!E105</f>
        <v xml:space="preserve">Removal of a meter (Type 5 &amp; 6)
</v>
      </c>
      <c r="D117">
        <f>'List of Fee-based Services'!J105</f>
        <v>143.65</v>
      </c>
      <c r="E117" s="2">
        <f>'List of Fee-based Services'!O105</f>
        <v>29.141900166799381</v>
      </c>
      <c r="F117" s="2">
        <f>'List of Fee-based Services'!R105</f>
        <v>0</v>
      </c>
      <c r="G117" s="2">
        <f>'List of Fee-based Services'!U105</f>
        <v>1.3455855257316207</v>
      </c>
      <c r="H117" s="2">
        <f>'List of Fee-based Services'!X105</f>
        <v>29.489685437994922</v>
      </c>
      <c r="I117" s="2">
        <f>'List of Fee-based Services'!I105</f>
        <v>205.1303170316192</v>
      </c>
      <c r="J117">
        <f>SUBTOTAL(3,Table3[[#This Row],[Service]])</f>
        <v>1</v>
      </c>
    </row>
    <row r="118" spans="1:10" x14ac:dyDescent="0.25">
      <c r="A118" t="str">
        <f>'List of Fee-based Services'!A106</f>
        <v>Energex</v>
      </c>
      <c r="B118">
        <f>'List of Fee-based Services'!B106</f>
        <v>0</v>
      </c>
      <c r="C118" t="str">
        <f>'List of Fee-based Services'!E106</f>
        <v xml:space="preserve">Removal of a meter (Type 5 &amp; 6)
</v>
      </c>
      <c r="D118">
        <f>'List of Fee-based Services'!J106</f>
        <v>189.71</v>
      </c>
      <c r="E118" s="2">
        <f>'List of Fee-based Services'!O106</f>
        <v>83.651765920725254</v>
      </c>
      <c r="F118" s="2">
        <f>'List of Fee-based Services'!R106</f>
        <v>0</v>
      </c>
      <c r="G118" s="2">
        <f>'List of Fee-based Services'!U106</f>
        <v>1.3455855257316207</v>
      </c>
      <c r="H118" s="2">
        <f>'List of Fee-based Services'!X106</f>
        <v>30.679941531800225</v>
      </c>
      <c r="I118" s="2">
        <f>'List of Fee-based Services'!I106</f>
        <v>226.21315914051118</v>
      </c>
      <c r="J118">
        <f>SUBTOTAL(3,Table3[[#This Row],[Service]])</f>
        <v>1</v>
      </c>
    </row>
    <row r="119" spans="1:10" x14ac:dyDescent="0.25">
      <c r="A119" t="str">
        <f>'List of Fee-based Services'!A107</f>
        <v>Energex</v>
      </c>
      <c r="B119">
        <f>'List of Fee-based Services'!B107</f>
        <v>0</v>
      </c>
      <c r="C119" t="str">
        <f>'List of Fee-based Services'!E107</f>
        <v xml:space="preserve">Removal of a meter (Type 5 &amp; 6)
</v>
      </c>
      <c r="D119">
        <f>'List of Fee-based Services'!J107</f>
        <v>189.71</v>
      </c>
      <c r="E119" s="2">
        <f>'List of Fee-based Services'!O107</f>
        <v>0</v>
      </c>
      <c r="F119" s="2">
        <f>'List of Fee-based Services'!R107</f>
        <v>0</v>
      </c>
      <c r="G119" s="2">
        <f>'List of Fee-based Services'!U107</f>
        <v>0</v>
      </c>
      <c r="H119" s="2">
        <f>'List of Fee-based Services'!X107</f>
        <v>0</v>
      </c>
      <c r="I119" s="2" t="str">
        <f>'List of Fee-based Services'!I107</f>
        <v>Discontinued</v>
      </c>
      <c r="J119">
        <f>SUBTOTAL(3,Table3[[#This Row],[Service]])</f>
        <v>1</v>
      </c>
    </row>
    <row r="120" spans="1:10" x14ac:dyDescent="0.25">
      <c r="A120" t="str">
        <f>'List of Fee-based Services'!A108</f>
        <v>Energex</v>
      </c>
      <c r="B120">
        <f>'List of Fee-based Services'!B108</f>
        <v>0</v>
      </c>
      <c r="C120" t="str">
        <f>'List of Fee-based Services'!E108</f>
        <v>Meter test</v>
      </c>
      <c r="D120">
        <f>'List of Fee-based Services'!J108</f>
        <v>923.82</v>
      </c>
      <c r="E120" s="2">
        <f>'List of Fee-based Services'!O108</f>
        <v>214.56822825550637</v>
      </c>
      <c r="F120" s="2">
        <f>'List of Fee-based Services'!R108</f>
        <v>0</v>
      </c>
      <c r="G120" s="2">
        <f>'List of Fee-based Services'!U108</f>
        <v>1.3455855257316207</v>
      </c>
      <c r="H120" s="2">
        <f>'List of Fee-based Services'!X108</f>
        <v>-78.754302936896238</v>
      </c>
      <c r="I120" s="2">
        <f>'List of Fee-based Services'!I108</f>
        <v>1060.752092711137</v>
      </c>
      <c r="J120">
        <f>SUBTOTAL(3,Table3[[#This Row],[Service]])</f>
        <v>1</v>
      </c>
    </row>
    <row r="121" spans="1:10" x14ac:dyDescent="0.25">
      <c r="A121" t="str">
        <f>'List of Fee-based Services'!A109</f>
        <v>Energex</v>
      </c>
      <c r="B121">
        <f>'List of Fee-based Services'!B109</f>
        <v>0</v>
      </c>
      <c r="C121" t="str">
        <f>'List of Fee-based Services'!E109</f>
        <v>Meter test</v>
      </c>
      <c r="D121">
        <f>'List of Fee-based Services'!J109</f>
        <v>965.7</v>
      </c>
      <c r="E121" s="2">
        <f>'List of Fee-based Services'!O109</f>
        <v>224.14263923230186</v>
      </c>
      <c r="F121" s="2">
        <f>'List of Fee-based Services'!R109</f>
        <v>0</v>
      </c>
      <c r="G121" s="2">
        <f>'List of Fee-based Services'!U109</f>
        <v>1.3455855257316207</v>
      </c>
      <c r="H121" s="2">
        <f>'List of Fee-based Services'!X109</f>
        <v>-82.680160010959185</v>
      </c>
      <c r="I121" s="2">
        <f>'List of Fee-based Services'!I109</f>
        <v>1108.2686420029313</v>
      </c>
      <c r="J121">
        <f>SUBTOTAL(3,Table3[[#This Row],[Service]])</f>
        <v>1</v>
      </c>
    </row>
    <row r="122" spans="1:10" x14ac:dyDescent="0.25">
      <c r="A122" t="str">
        <f>'List of Fee-based Services'!A110</f>
        <v>Energex</v>
      </c>
      <c r="B122">
        <f>'List of Fee-based Services'!B110</f>
        <v>0</v>
      </c>
      <c r="C122" t="str">
        <f>'List of Fee-based Services'!E110</f>
        <v>Meter test</v>
      </c>
      <c r="D122">
        <f>'List of Fee-based Services'!J110</f>
        <v>1290.3699999999999</v>
      </c>
      <c r="E122" s="2">
        <f>'List of Fee-based Services'!O110</f>
        <v>156.82886732740201</v>
      </c>
      <c r="F122" s="2">
        <f>'List of Fee-based Services'!R110</f>
        <v>0</v>
      </c>
      <c r="G122" s="2">
        <f>'List of Fee-based Services'!U110</f>
        <v>1.3455855257316207</v>
      </c>
      <c r="H122" s="2">
        <f>'List of Fee-based Services'!X110</f>
        <v>-243.61076024978013</v>
      </c>
      <c r="I122" s="2">
        <f>'List of Fee-based Services'!I110</f>
        <v>1204.6737841186607</v>
      </c>
      <c r="J122">
        <f>SUBTOTAL(3,Table3[[#This Row],[Service]])</f>
        <v>1</v>
      </c>
    </row>
    <row r="123" spans="1:10" x14ac:dyDescent="0.25">
      <c r="A123" t="str">
        <f>'List of Fee-based Services'!A111</f>
        <v>Energex</v>
      </c>
      <c r="B123">
        <f>'List of Fee-based Services'!B111</f>
        <v>0</v>
      </c>
      <c r="C123" t="str">
        <f>'List of Fee-based Services'!E111</f>
        <v>Meter test</v>
      </c>
      <c r="D123">
        <f>'List of Fee-based Services'!J111</f>
        <v>1349.03</v>
      </c>
      <c r="E123" s="2">
        <f>'List of Fee-based Services'!O111</f>
        <v>163.7283385528645</v>
      </c>
      <c r="F123" s="2">
        <f>'List of Fee-based Services'!R111</f>
        <v>0</v>
      </c>
      <c r="G123" s="2">
        <f>'List of Fee-based Services'!U111</f>
        <v>1.3455855257316207</v>
      </c>
      <c r="H123" s="2">
        <f>'List of Fee-based Services'!X111</f>
        <v>-255.10974274275179</v>
      </c>
      <c r="I123" s="2">
        <f>'List of Fee-based Services'!I111</f>
        <v>1258.7110572929967</v>
      </c>
      <c r="J123">
        <f>SUBTOTAL(3,Table3[[#This Row],[Service]])</f>
        <v>1</v>
      </c>
    </row>
    <row r="124" spans="1:10" x14ac:dyDescent="0.25">
      <c r="A124" t="str">
        <f>'List of Fee-based Services'!A112</f>
        <v>Energex</v>
      </c>
      <c r="B124">
        <f>'List of Fee-based Services'!B112</f>
        <v>0</v>
      </c>
      <c r="C124" t="str">
        <f>'List of Fee-based Services'!E112</f>
        <v>Meter inspection and investigation on request</v>
      </c>
      <c r="D124">
        <f>'List of Fee-based Services'!J112</f>
        <v>112.79</v>
      </c>
      <c r="E124" s="2">
        <f>'List of Fee-based Services'!O112</f>
        <v>4.5742246051934394</v>
      </c>
      <c r="F124" s="2">
        <f>'List of Fee-based Services'!R112</f>
        <v>0</v>
      </c>
      <c r="G124" s="2">
        <f>'List of Fee-based Services'!U112</f>
        <v>1.3455855257316207</v>
      </c>
      <c r="H124" s="2">
        <f>'List of Fee-based Services'!X112</f>
        <v>22.200323721823786</v>
      </c>
      <c r="I124" s="2">
        <f>'List of Fee-based Services'!I112</f>
        <v>171.1286358184876</v>
      </c>
      <c r="J124">
        <f>SUBTOTAL(3,Table3[[#This Row],[Service]])</f>
        <v>1</v>
      </c>
    </row>
    <row r="125" spans="1:10" x14ac:dyDescent="0.25">
      <c r="A125" t="str">
        <f>'List of Fee-based Services'!A113</f>
        <v>Energex</v>
      </c>
      <c r="B125">
        <f>'List of Fee-based Services'!B113</f>
        <v>0</v>
      </c>
      <c r="C125" t="str">
        <f>'List of Fee-based Services'!E113</f>
        <v>Meter inspection and investigation on request</v>
      </c>
      <c r="D125">
        <f>'List of Fee-based Services'!J113</f>
        <v>192.42</v>
      </c>
      <c r="E125" s="2">
        <f>'List of Fee-based Services'!O113</f>
        <v>0</v>
      </c>
      <c r="F125" s="2">
        <f>'List of Fee-based Services'!R113</f>
        <v>0</v>
      </c>
      <c r="G125" s="2">
        <f>'List of Fee-based Services'!U113</f>
        <v>0</v>
      </c>
      <c r="H125" s="2">
        <f>'List of Fee-based Services'!X113</f>
        <v>0</v>
      </c>
      <c r="I125" s="2" t="str">
        <f>'List of Fee-based Services'!I113</f>
        <v>Discontinued</v>
      </c>
      <c r="J125">
        <f>SUBTOTAL(3,Table3[[#This Row],[Service]])</f>
        <v>1</v>
      </c>
    </row>
    <row r="126" spans="1:10" x14ac:dyDescent="0.25">
      <c r="A126" t="str">
        <f>'List of Fee-based Services'!A114</f>
        <v>Energex</v>
      </c>
      <c r="B126">
        <f>'List of Fee-based Services'!B114</f>
        <v>0</v>
      </c>
      <c r="C126" t="str">
        <f>'List of Fee-based Services'!E114</f>
        <v>Meter inspection and investigation on request</v>
      </c>
      <c r="D126">
        <f>'List of Fee-based Services'!J114</f>
        <v>439.24</v>
      </c>
      <c r="E126" s="2">
        <f>'List of Fee-based Services'!O114</f>
        <v>103.77861552401725</v>
      </c>
      <c r="F126" s="2">
        <f>'List of Fee-based Services'!R114</f>
        <v>0</v>
      </c>
      <c r="G126" s="2">
        <f>'List of Fee-based Services'!U114</f>
        <v>1.3455855257316207</v>
      </c>
      <c r="H126" s="2">
        <f>'List of Fee-based Services'!X114</f>
        <v>-33.326528222738716</v>
      </c>
      <c r="I126" s="2">
        <f>'List of Fee-based Services'!I114</f>
        <v>510.91773662037622</v>
      </c>
      <c r="J126">
        <f>SUBTOTAL(3,Table3[[#This Row],[Service]])</f>
        <v>1</v>
      </c>
    </row>
    <row r="127" spans="1:10" x14ac:dyDescent="0.25">
      <c r="A127" t="str">
        <f>'List of Fee-based Services'!A115</f>
        <v>Energex</v>
      </c>
      <c r="B127">
        <f>'List of Fee-based Services'!B115</f>
        <v>0</v>
      </c>
      <c r="C127" t="str">
        <f>'List of Fee-based Services'!E115</f>
        <v>Meter inspection and investigation on request</v>
      </c>
      <c r="D127">
        <f>'List of Fee-based Services'!J115</f>
        <v>611.73</v>
      </c>
      <c r="E127" s="2">
        <f>'List of Fee-based Services'!O115</f>
        <v>0</v>
      </c>
      <c r="F127" s="2">
        <f>'List of Fee-based Services'!R115</f>
        <v>0</v>
      </c>
      <c r="G127" s="2">
        <f>'List of Fee-based Services'!U115</f>
        <v>0</v>
      </c>
      <c r="H127" s="2">
        <f>'List of Fee-based Services'!X115</f>
        <v>0</v>
      </c>
      <c r="I127" s="2" t="str">
        <f>'List of Fee-based Services'!I115</f>
        <v>Discontinued</v>
      </c>
      <c r="J127">
        <f>SUBTOTAL(3,Table3[[#This Row],[Service]])</f>
        <v>1</v>
      </c>
    </row>
    <row r="128" spans="1:10" x14ac:dyDescent="0.25">
      <c r="A128" t="str">
        <f>'List of Fee-based Services'!A116</f>
        <v>Energex</v>
      </c>
      <c r="B128">
        <f>'List of Fee-based Services'!B116</f>
        <v>0</v>
      </c>
      <c r="C128" t="str">
        <f>'List of Fee-based Services'!E116</f>
        <v>Meter inspection and investigation on request</v>
      </c>
      <c r="D128">
        <f>'List of Fee-based Services'!J116</f>
        <v>175.99</v>
      </c>
      <c r="E128" s="2">
        <f>'List of Fee-based Services'!O116</f>
        <v>40.947123788528188</v>
      </c>
      <c r="F128" s="2">
        <f>'List of Fee-based Services'!R116</f>
        <v>0</v>
      </c>
      <c r="G128" s="2">
        <f>'List of Fee-based Services'!U116</f>
        <v>1.3455855257316207</v>
      </c>
      <c r="H128" s="2">
        <f>'List of Fee-based Services'!X116</f>
        <v>-11.092414298403625</v>
      </c>
      <c r="I128" s="2">
        <f>'List of Fee-based Services'!I116</f>
        <v>207.15122507640643</v>
      </c>
      <c r="J128">
        <f>SUBTOTAL(3,Table3[[#This Row],[Service]])</f>
        <v>1</v>
      </c>
    </row>
    <row r="129" spans="1:10" x14ac:dyDescent="0.25">
      <c r="A129" t="str">
        <f>'List of Fee-based Services'!A117</f>
        <v>Energex</v>
      </c>
      <c r="B129">
        <f>'List of Fee-based Services'!B117</f>
        <v>0</v>
      </c>
      <c r="C129" t="str">
        <f>'List of Fee-based Services'!E117</f>
        <v>Meter inspection and investigation on request</v>
      </c>
      <c r="D129">
        <f>'List of Fee-based Services'!J117</f>
        <v>243.07</v>
      </c>
      <c r="E129" s="2">
        <f>'List of Fee-based Services'!O117</f>
        <v>0</v>
      </c>
      <c r="F129" s="2">
        <f>'List of Fee-based Services'!R117</f>
        <v>0</v>
      </c>
      <c r="G129" s="2">
        <f>'List of Fee-based Services'!U117</f>
        <v>0</v>
      </c>
      <c r="H129" s="2">
        <f>'List of Fee-based Services'!X117</f>
        <v>0</v>
      </c>
      <c r="I129" s="2" t="str">
        <f>'List of Fee-based Services'!I117</f>
        <v>Discontinued</v>
      </c>
      <c r="J129">
        <f>SUBTOTAL(3,Table3[[#This Row],[Service]])</f>
        <v>1</v>
      </c>
    </row>
    <row r="130" spans="1:10" x14ac:dyDescent="0.25">
      <c r="A130" t="str">
        <f>'List of Fee-based Services'!A118</f>
        <v>Energex</v>
      </c>
      <c r="B130">
        <f>'List of Fee-based Services'!B118</f>
        <v>0</v>
      </c>
      <c r="C130" t="str">
        <f>'List of Fee-based Services'!E118</f>
        <v>Meter inspection and investigation on request</v>
      </c>
      <c r="D130">
        <f>'List of Fee-based Services'!J118</f>
        <v>86.25</v>
      </c>
      <c r="E130" s="2">
        <f>'List of Fee-based Services'!O118</f>
        <v>17.781048956905678</v>
      </c>
      <c r="F130" s="2">
        <f>'List of Fee-based Services'!R118</f>
        <v>0</v>
      </c>
      <c r="G130" s="2">
        <f>'List of Fee-based Services'!U118</f>
        <v>1.3455855257316207</v>
      </c>
      <c r="H130" s="2">
        <f>'List of Fee-based Services'!X118</f>
        <v>-5.1225653951866974</v>
      </c>
      <c r="I130" s="2">
        <f>'List of Fee-based Services'!I118</f>
        <v>100.23898916986957</v>
      </c>
      <c r="J130">
        <f>SUBTOTAL(3,Table3[[#This Row],[Service]])</f>
        <v>1</v>
      </c>
    </row>
    <row r="131" spans="1:10" x14ac:dyDescent="0.25">
      <c r="A131" t="str">
        <f>'List of Fee-based Services'!A119</f>
        <v>Energex</v>
      </c>
      <c r="B131">
        <f>'List of Fee-based Services'!B119</f>
        <v>0</v>
      </c>
      <c r="C131" t="str">
        <f>'List of Fee-based Services'!E119</f>
        <v>Meter inspection and investigation on request</v>
      </c>
      <c r="D131">
        <f>'List of Fee-based Services'!J119</f>
        <v>117.39</v>
      </c>
      <c r="E131" s="2">
        <f>'List of Fee-based Services'!O119</f>
        <v>0</v>
      </c>
      <c r="F131" s="2">
        <f>'List of Fee-based Services'!R119</f>
        <v>0</v>
      </c>
      <c r="G131" s="2">
        <f>'List of Fee-based Services'!U119</f>
        <v>0</v>
      </c>
      <c r="H131" s="2">
        <f>'List of Fee-based Services'!X119</f>
        <v>0</v>
      </c>
      <c r="I131" s="2" t="str">
        <f>'List of Fee-based Services'!I119</f>
        <v>Discontinued</v>
      </c>
      <c r="J131">
        <f>SUBTOTAL(3,Table3[[#This Row],[Service]])</f>
        <v>1</v>
      </c>
    </row>
    <row r="132" spans="1:10" x14ac:dyDescent="0.25">
      <c r="A132" t="str">
        <f>'List of Fee-based Services'!A120</f>
        <v>Energex</v>
      </c>
      <c r="B132">
        <f>'List of Fee-based Services'!B120</f>
        <v>0</v>
      </c>
      <c r="C132" t="str">
        <f>'List of Fee-based Services'!E120</f>
        <v>Meter reconfiguration</v>
      </c>
      <c r="D132">
        <f>'List of Fee-based Services'!J120</f>
        <v>112.01</v>
      </c>
      <c r="E132" s="2">
        <f>'List of Fee-based Services'!O120</f>
        <v>4.5044948012464729</v>
      </c>
      <c r="F132" s="2">
        <f>'List of Fee-based Services'!R120</f>
        <v>0</v>
      </c>
      <c r="G132" s="2">
        <f>'List of Fee-based Services'!U120</f>
        <v>1.3455855257316207</v>
      </c>
      <c r="H132" s="2">
        <f>'List of Fee-based Services'!X120</f>
        <v>22.374646582236629</v>
      </c>
      <c r="I132" s="2">
        <f>'List of Fee-based Services'!I120</f>
        <v>170.44982797146196</v>
      </c>
      <c r="J132">
        <f>SUBTOTAL(3,Table3[[#This Row],[Service]])</f>
        <v>1</v>
      </c>
    </row>
    <row r="133" spans="1:10" x14ac:dyDescent="0.25">
      <c r="A133" t="str">
        <f>'List of Fee-based Services'!A121</f>
        <v>Energex</v>
      </c>
      <c r="B133">
        <f>'List of Fee-based Services'!B121</f>
        <v>0</v>
      </c>
      <c r="C133" t="str">
        <f>'List of Fee-based Services'!E121</f>
        <v>Meter reconfiguration</v>
      </c>
      <c r="D133">
        <f>'List of Fee-based Services'!J121</f>
        <v>191.33</v>
      </c>
      <c r="E133" s="2">
        <f>'List of Fee-based Services'!O121</f>
        <v>0</v>
      </c>
      <c r="F133" s="2">
        <f>'List of Fee-based Services'!R121</f>
        <v>0</v>
      </c>
      <c r="G133" s="2">
        <f>'List of Fee-based Services'!U121</f>
        <v>0</v>
      </c>
      <c r="H133" s="2">
        <f>'List of Fee-based Services'!X121</f>
        <v>0</v>
      </c>
      <c r="I133" s="2" t="str">
        <f>'List of Fee-based Services'!I121</f>
        <v>Discontinued</v>
      </c>
      <c r="J133">
        <f>SUBTOTAL(3,Table3[[#This Row],[Service]])</f>
        <v>1</v>
      </c>
    </row>
    <row r="134" spans="1:10" x14ac:dyDescent="0.25">
      <c r="A134" t="str">
        <f>'List of Fee-based Services'!A122</f>
        <v>Energex</v>
      </c>
      <c r="B134">
        <f>'List of Fee-based Services'!B122</f>
        <v>0</v>
      </c>
      <c r="C134" t="str">
        <f>'List of Fee-based Services'!E122</f>
        <v>Meter reconfiguration</v>
      </c>
      <c r="D134">
        <f>'List of Fee-based Services'!J122</f>
        <v>367.45</v>
      </c>
      <c r="E134" s="2">
        <f>'List of Fee-based Services'!O122</f>
        <v>87.365339563796596</v>
      </c>
      <c r="F134" s="2">
        <f>'List of Fee-based Services'!R122</f>
        <v>0</v>
      </c>
      <c r="G134" s="2">
        <f>'List of Fee-based Services'!U122</f>
        <v>1.3455855257316207</v>
      </c>
      <c r="H134" s="2">
        <f>'List of Fee-based Services'!X122</f>
        <v>-26.596487524345036</v>
      </c>
      <c r="I134" s="2">
        <f>'List of Fee-based Services'!I122</f>
        <v>429.46079497730057</v>
      </c>
      <c r="J134">
        <f>SUBTOTAL(3,Table3[[#This Row],[Service]])</f>
        <v>1</v>
      </c>
    </row>
    <row r="135" spans="1:10" x14ac:dyDescent="0.25">
      <c r="A135" t="str">
        <f>'List of Fee-based Services'!A123</f>
        <v>Energex</v>
      </c>
      <c r="B135">
        <f>'List of Fee-based Services'!B123</f>
        <v>0</v>
      </c>
      <c r="C135" t="str">
        <f>'List of Fee-based Services'!E123</f>
        <v>Meter reconfiguration</v>
      </c>
      <c r="D135">
        <f>'List of Fee-based Services'!J123</f>
        <v>511.19</v>
      </c>
      <c r="E135" s="2">
        <f>'List of Fee-based Services'!O123</f>
        <v>0</v>
      </c>
      <c r="F135" s="2">
        <f>'List of Fee-based Services'!R123</f>
        <v>0</v>
      </c>
      <c r="G135" s="2">
        <f>'List of Fee-based Services'!U123</f>
        <v>0</v>
      </c>
      <c r="H135" s="2">
        <f>'List of Fee-based Services'!X123</f>
        <v>0</v>
      </c>
      <c r="I135" s="2" t="str">
        <f>'List of Fee-based Services'!I123</f>
        <v>Discontinued</v>
      </c>
      <c r="J135">
        <f>SUBTOTAL(3,Table3[[#This Row],[Service]])</f>
        <v>1</v>
      </c>
    </row>
    <row r="136" spans="1:10" x14ac:dyDescent="0.25">
      <c r="A136" t="str">
        <f>'List of Fee-based Services'!A124</f>
        <v>Energex</v>
      </c>
      <c r="B136">
        <f>'List of Fee-based Services'!B124</f>
        <v>0</v>
      </c>
      <c r="C136" t="str">
        <f>'List of Fee-based Services'!E124</f>
        <v>Meter reconfiguration</v>
      </c>
      <c r="D136">
        <f>'List of Fee-based Services'!J124</f>
        <v>112.01</v>
      </c>
      <c r="E136" s="2">
        <f>'List of Fee-based Services'!O124</f>
        <v>35.503409413003361</v>
      </c>
      <c r="F136" s="2">
        <f>'List of Fee-based Services'!R124</f>
        <v>0</v>
      </c>
      <c r="G136" s="2">
        <f>'List of Fee-based Services'!U124</f>
        <v>1.3455855257316207</v>
      </c>
      <c r="H136" s="2">
        <f>'List of Fee-based Services'!X124</f>
        <v>34.504004265791572</v>
      </c>
      <c r="I136" s="2">
        <f>'List of Fee-based Services'!I124</f>
        <v>185.4856165989892</v>
      </c>
      <c r="J136">
        <f>SUBTOTAL(3,Table3[[#This Row],[Service]])</f>
        <v>1</v>
      </c>
    </row>
    <row r="137" spans="1:10" x14ac:dyDescent="0.25">
      <c r="A137" t="str">
        <f>'List of Fee-based Services'!A125</f>
        <v>Energex</v>
      </c>
      <c r="B137">
        <f>'List of Fee-based Services'!B125</f>
        <v>0</v>
      </c>
      <c r="C137" t="str">
        <f>'List of Fee-based Services'!E125</f>
        <v>Meter reconfiguration</v>
      </c>
      <c r="D137">
        <f>'List of Fee-based Services'!J125</f>
        <v>191.33</v>
      </c>
      <c r="E137" s="2">
        <f>'List of Fee-based Services'!O125</f>
        <v>94.87641579729879</v>
      </c>
      <c r="F137" s="2">
        <f>'List of Fee-based Services'!R125</f>
        <v>0</v>
      </c>
      <c r="G137" s="2">
        <f>'List of Fee-based Services'!U125</f>
        <v>1.3455855257316207</v>
      </c>
      <c r="H137" s="2">
        <f>'List of Fee-based Services'!X125</f>
        <v>41.549868539120894</v>
      </c>
      <c r="I137" s="2">
        <f>'List of Fee-based Services'!I125</f>
        <v>237.79257482072597</v>
      </c>
      <c r="J137">
        <f>SUBTOTAL(3,Table3[[#This Row],[Service]])</f>
        <v>1</v>
      </c>
    </row>
    <row r="138" spans="1:10" x14ac:dyDescent="0.25">
      <c r="A138" t="str">
        <f>'List of Fee-based Services'!A126</f>
        <v>Energex</v>
      </c>
      <c r="B138">
        <f>'List of Fee-based Services'!B126</f>
        <v>0</v>
      </c>
      <c r="C138" t="str">
        <f>'List of Fee-based Services'!E126</f>
        <v>Meter reconfiguration</v>
      </c>
      <c r="D138">
        <f>'List of Fee-based Services'!J126</f>
        <v>546.91999999999996</v>
      </c>
      <c r="E138" s="2">
        <f>'List of Fee-based Services'!O126</f>
        <v>128.39852946434817</v>
      </c>
      <c r="F138" s="2">
        <f>'List of Fee-based Services'!R126</f>
        <v>0</v>
      </c>
      <c r="G138" s="2">
        <f>'List of Fee-based Services'!U126</f>
        <v>1.3455855257316207</v>
      </c>
      <c r="H138" s="2">
        <f>'List of Fee-based Services'!X126</f>
        <v>-43.421589270329434</v>
      </c>
      <c r="I138" s="2">
        <f>'List of Fee-based Services'!I126</f>
        <v>633.1031490849897</v>
      </c>
      <c r="J138">
        <f>SUBTOTAL(3,Table3[[#This Row],[Service]])</f>
        <v>1</v>
      </c>
    </row>
    <row r="139" spans="1:10" x14ac:dyDescent="0.25">
      <c r="A139" t="str">
        <f>'List of Fee-based Services'!A127</f>
        <v>Energex</v>
      </c>
      <c r="B139">
        <f>'List of Fee-based Services'!B127</f>
        <v>0</v>
      </c>
      <c r="C139" t="str">
        <f>'List of Fee-based Services'!E127</f>
        <v>Meter reconfiguration</v>
      </c>
      <c r="D139">
        <f>'List of Fee-based Services'!J127</f>
        <v>762.53</v>
      </c>
      <c r="E139" s="2">
        <f>'List of Fee-based Services'!O127</f>
        <v>0</v>
      </c>
      <c r="F139" s="2">
        <f>'List of Fee-based Services'!R127</f>
        <v>0</v>
      </c>
      <c r="G139" s="2">
        <f>'List of Fee-based Services'!U127</f>
        <v>0</v>
      </c>
      <c r="H139" s="2">
        <f>'List of Fee-based Services'!X127</f>
        <v>0</v>
      </c>
      <c r="I139" s="2" t="str">
        <f>'List of Fee-based Services'!I127</f>
        <v>Discontinued</v>
      </c>
      <c r="J139">
        <f>SUBTOTAL(3,Table3[[#This Row],[Service]])</f>
        <v>1</v>
      </c>
    </row>
    <row r="140" spans="1:10" x14ac:dyDescent="0.25">
      <c r="A140" t="str">
        <f>'List of Fee-based Services'!A128</f>
        <v>Energex</v>
      </c>
      <c r="B140">
        <f>'List of Fee-based Services'!B128</f>
        <v>0</v>
      </c>
      <c r="C140" t="str">
        <f>'List of Fee-based Services'!E128</f>
        <v>Load control time switch</v>
      </c>
      <c r="D140">
        <f>'List of Fee-based Services'!J128</f>
        <v>170.01</v>
      </c>
      <c r="E140" s="2">
        <f>'List of Fee-based Services'!O128</f>
        <v>-37.785461743481733</v>
      </c>
      <c r="F140" s="2">
        <f>'List of Fee-based Services'!R128</f>
        <v>0</v>
      </c>
      <c r="G140" s="2">
        <f>'List of Fee-based Services'!U128</f>
        <v>1.3455855257316207</v>
      </c>
      <c r="H140" s="2">
        <f>'List of Fee-based Services'!X128</f>
        <v>-59.927378976768168</v>
      </c>
      <c r="I140" s="2">
        <f>'List of Fee-based Services'!I128</f>
        <v>111.07005039231036</v>
      </c>
      <c r="J140">
        <f>SUBTOTAL(3,Table3[[#This Row],[Service]])</f>
        <v>1</v>
      </c>
    </row>
    <row r="141" spans="1:10" x14ac:dyDescent="0.25">
      <c r="A141" t="str">
        <f>'List of Fee-based Services'!A129</f>
        <v>Energex</v>
      </c>
      <c r="B141">
        <f>'List of Fee-based Services'!B129</f>
        <v>0</v>
      </c>
      <c r="C141" t="str">
        <f>'List of Fee-based Services'!E129</f>
        <v>Load control time switch</v>
      </c>
      <c r="D141">
        <f>'List of Fee-based Services'!J129</f>
        <v>505.04</v>
      </c>
      <c r="E141" s="2">
        <f>'List of Fee-based Services'!O129</f>
        <v>37.573402126252716</v>
      </c>
      <c r="F141" s="2">
        <f>'List of Fee-based Services'!R129</f>
        <v>0</v>
      </c>
      <c r="G141" s="2">
        <f>'List of Fee-based Services'!U129</f>
        <v>1.3455855257316207</v>
      </c>
      <c r="H141" s="2">
        <f>'List of Fee-based Services'!X129</f>
        <v>-114.40525926937266</v>
      </c>
      <c r="I141" s="2">
        <f>'List of Fee-based Services'!I129</f>
        <v>429.46079497730057</v>
      </c>
      <c r="J141">
        <f>SUBTOTAL(3,Table3[[#This Row],[Service]])</f>
        <v>1</v>
      </c>
    </row>
    <row r="142" spans="1:10" x14ac:dyDescent="0.25">
      <c r="A142" t="str">
        <f>'List of Fee-based Services'!A130</f>
        <v>Energex</v>
      </c>
      <c r="B142">
        <f>'List of Fee-based Services'!B130</f>
        <v>0</v>
      </c>
      <c r="C142" t="str">
        <f>'List of Fee-based Services'!E130</f>
        <v>Metering alteration</v>
      </c>
      <c r="D142">
        <f>'List of Fee-based Services'!J130</f>
        <v>158.29</v>
      </c>
      <c r="E142" s="2">
        <f>'List of Fee-based Services'!O130</f>
        <v>38.572025233356577</v>
      </c>
      <c r="F142" s="2">
        <f>'List of Fee-based Services'!R130</f>
        <v>0</v>
      </c>
      <c r="G142" s="2">
        <f>'List of Fee-based Services'!U130</f>
        <v>1.3455855257316207</v>
      </c>
      <c r="H142" s="2">
        <f>'List of Fee-based Services'!X130</f>
        <v>33.369760375909124</v>
      </c>
      <c r="I142" s="2">
        <f>'List of Fee-based Services'!I130</f>
        <v>237.37368976533665</v>
      </c>
      <c r="J142">
        <f>SUBTOTAL(3,Table3[[#This Row],[Service]])</f>
        <v>1</v>
      </c>
    </row>
    <row r="143" spans="1:10" x14ac:dyDescent="0.25">
      <c r="A143" t="str">
        <f>'List of Fee-based Services'!A131</f>
        <v>Energex</v>
      </c>
      <c r="B143">
        <f>'List of Fee-based Services'!B131</f>
        <v>0</v>
      </c>
      <c r="C143" t="str">
        <f>'List of Fee-based Services'!E131</f>
        <v>Metering alteration</v>
      </c>
      <c r="D143">
        <f>'List of Fee-based Services'!J131</f>
        <v>220.67</v>
      </c>
      <c r="E143" s="2">
        <f>'List of Fee-based Services'!O131</f>
        <v>0</v>
      </c>
      <c r="F143" s="2">
        <f>'List of Fee-based Services'!R131</f>
        <v>0</v>
      </c>
      <c r="G143" s="2">
        <f>'List of Fee-based Services'!U131</f>
        <v>0</v>
      </c>
      <c r="H143" s="2">
        <f>'List of Fee-based Services'!X131</f>
        <v>0</v>
      </c>
      <c r="I143" s="2" t="str">
        <f>'List of Fee-based Services'!I131</f>
        <v>Discontinued</v>
      </c>
      <c r="J143">
        <f>SUBTOTAL(3,Table3[[#This Row],[Service]])</f>
        <v>1</v>
      </c>
    </row>
    <row r="144" spans="1:10" x14ac:dyDescent="0.25">
      <c r="A144" t="str">
        <f>'List of Fee-based Services'!A132</f>
        <v>Energex</v>
      </c>
      <c r="B144">
        <f>'List of Fee-based Services'!B132</f>
        <v>0</v>
      </c>
      <c r="C144" t="str">
        <f>'List of Fee-based Services'!E132</f>
        <v>Metering alteration</v>
      </c>
      <c r="D144">
        <f>'List of Fee-based Services'!J132</f>
        <v>1001.6</v>
      </c>
      <c r="E144" s="2">
        <f>'List of Fee-based Services'!O132</f>
        <v>232.34927721241223</v>
      </c>
      <c r="F144" s="2">
        <f>'List of Fee-based Services'!R132</f>
        <v>0</v>
      </c>
      <c r="G144" s="2">
        <f>'List of Fee-based Services'!U132</f>
        <v>1.3455855257316207</v>
      </c>
      <c r="H144" s="2">
        <f>'List of Fee-based Services'!X132</f>
        <v>-86.04518036015611</v>
      </c>
      <c r="I144" s="2">
        <f>'List of Fee-based Services'!I132</f>
        <v>1148.9971128244692</v>
      </c>
      <c r="J144">
        <f>SUBTOTAL(3,Table3[[#This Row],[Service]])</f>
        <v>1</v>
      </c>
    </row>
    <row r="145" spans="1:10" x14ac:dyDescent="0.25">
      <c r="A145" t="str">
        <f>'List of Fee-based Services'!A133</f>
        <v>Energex</v>
      </c>
      <c r="B145">
        <f>'List of Fee-based Services'!B133</f>
        <v>0</v>
      </c>
      <c r="C145" t="str">
        <f>'List of Fee-based Services'!E133</f>
        <v>Metering alteration</v>
      </c>
      <c r="D145">
        <f>'List of Fee-based Services'!J133</f>
        <v>1399.28</v>
      </c>
      <c r="E145" s="2">
        <f>'List of Fee-based Services'!O133</f>
        <v>0</v>
      </c>
      <c r="F145" s="2">
        <f>'List of Fee-based Services'!R133</f>
        <v>0</v>
      </c>
      <c r="G145" s="2">
        <f>'List of Fee-based Services'!U133</f>
        <v>0</v>
      </c>
      <c r="H145" s="2">
        <f>'List of Fee-based Services'!X133</f>
        <v>0</v>
      </c>
      <c r="I145" s="2" t="str">
        <f>'List of Fee-based Services'!I133</f>
        <v>Discontinued</v>
      </c>
      <c r="J145">
        <f>SUBTOTAL(3,Table3[[#This Row],[Service]])</f>
        <v>1</v>
      </c>
    </row>
    <row r="146" spans="1:10" x14ac:dyDescent="0.25">
      <c r="A146" t="str">
        <f>'List of Fee-based Services'!A134</f>
        <v>Energex</v>
      </c>
      <c r="B146">
        <f>'List of Fee-based Services'!B134</f>
        <v>0</v>
      </c>
      <c r="C146" t="str">
        <f>'List of Fee-based Services'!E134</f>
        <v>Meter reading</v>
      </c>
      <c r="D146">
        <f>'List of Fee-based Services'!J134</f>
        <v>13.57</v>
      </c>
      <c r="E146" s="2">
        <f>'List of Fee-based Services'!O134</f>
        <v>0</v>
      </c>
      <c r="F146" s="2">
        <f>'List of Fee-based Services'!R134</f>
        <v>0</v>
      </c>
      <c r="G146" s="2">
        <f>'List of Fee-based Services'!U134</f>
        <v>0</v>
      </c>
      <c r="H146" s="2">
        <f>'List of Fee-based Services'!X134</f>
        <v>4.083382936718797</v>
      </c>
      <c r="I146" s="2">
        <f>'List of Fee-based Services'!I134</f>
        <v>19.921182724850503</v>
      </c>
      <c r="J146">
        <f>SUBTOTAL(3,Table3[[#This Row],[Service]])</f>
        <v>1</v>
      </c>
    </row>
    <row r="147" spans="1:10" x14ac:dyDescent="0.25">
      <c r="A147" t="str">
        <f>'List of Fee-based Services'!A135</f>
        <v>Energex</v>
      </c>
      <c r="B147">
        <f>'List of Fee-based Services'!B135</f>
        <v>0</v>
      </c>
      <c r="C147" t="str">
        <f>'List of Fee-based Services'!E135</f>
        <v>Meter reading</v>
      </c>
      <c r="D147">
        <f>'List of Fee-based Services'!J135</f>
        <v>13.57</v>
      </c>
      <c r="E147" s="2">
        <f>'List of Fee-based Services'!O135</f>
        <v>0</v>
      </c>
      <c r="F147" s="2">
        <f>'List of Fee-based Services'!R135</f>
        <v>0</v>
      </c>
      <c r="G147" s="2">
        <f>'List of Fee-based Services'!U135</f>
        <v>0</v>
      </c>
      <c r="H147" s="2">
        <f>'List of Fee-based Services'!X135</f>
        <v>4.083382936718797</v>
      </c>
      <c r="I147" s="2">
        <f>'List of Fee-based Services'!I135</f>
        <v>19.921182724850503</v>
      </c>
      <c r="J147">
        <f>SUBTOTAL(3,Table3[[#This Row],[Service]])</f>
        <v>1</v>
      </c>
    </row>
    <row r="148" spans="1:10" x14ac:dyDescent="0.25">
      <c r="A148" t="str">
        <f>'List of Fee-based Services'!A136</f>
        <v>Energex</v>
      </c>
      <c r="B148">
        <f>'List of Fee-based Services'!B136</f>
        <v>0</v>
      </c>
      <c r="C148" t="str">
        <f>'List of Fee-based Services'!E136</f>
        <v>Meter reading</v>
      </c>
      <c r="D148">
        <f>'List of Fee-based Services'!J136</f>
        <v>13.57</v>
      </c>
      <c r="E148" s="2">
        <f>'List of Fee-based Services'!O136</f>
        <v>0</v>
      </c>
      <c r="F148" s="2">
        <f>'List of Fee-based Services'!R136</f>
        <v>0</v>
      </c>
      <c r="G148" s="2">
        <f>'List of Fee-based Services'!U136</f>
        <v>0</v>
      </c>
      <c r="H148" s="2">
        <f>'List of Fee-based Services'!X136</f>
        <v>4.083382936718797</v>
      </c>
      <c r="I148" s="2">
        <f>'List of Fee-based Services'!I136</f>
        <v>19.921182724850503</v>
      </c>
      <c r="J148">
        <f>SUBTOTAL(3,Table3[[#This Row],[Service]])</f>
        <v>1</v>
      </c>
    </row>
    <row r="149" spans="1:10" x14ac:dyDescent="0.25">
      <c r="A149" t="str">
        <f>'List of Fee-based Services'!A137</f>
        <v>Energex</v>
      </c>
      <c r="B149">
        <f>'List of Fee-based Services'!B137</f>
        <v>0</v>
      </c>
      <c r="C149" t="str">
        <f>'List of Fee-based Services'!E137</f>
        <v>Type 6 non standard metering data services</v>
      </c>
      <c r="D149">
        <f>'List of Fee-based Services'!J137</f>
        <v>187.95</v>
      </c>
      <c r="E149" s="2">
        <f>'List of Fee-based Services'!O137</f>
        <v>43.682669781898298</v>
      </c>
      <c r="F149" s="2">
        <f>'List of Fee-based Services'!R137</f>
        <v>0</v>
      </c>
      <c r="G149" s="2">
        <f>'List of Fee-based Services'!U137</f>
        <v>1.3455855257316207</v>
      </c>
      <c r="H149" s="2">
        <f>'List of Fee-based Services'!X137</f>
        <v>-12.214087748135938</v>
      </c>
      <c r="I149" s="2">
        <f>'List of Fee-based Services'!I137</f>
        <v>220.72738201691902</v>
      </c>
      <c r="J149">
        <f>SUBTOTAL(3,Table3[[#This Row],[Service]])</f>
        <v>1</v>
      </c>
    </row>
    <row r="150" spans="1:10" x14ac:dyDescent="0.25">
      <c r="A150" t="str">
        <f>'List of Fee-based Services'!A138</f>
        <v>Energex</v>
      </c>
      <c r="B150">
        <f>'List of Fee-based Services'!B138</f>
        <v>0</v>
      </c>
      <c r="C150" t="str">
        <f>'List of Fee-based Services'!E138</f>
        <v>Reseal</v>
      </c>
      <c r="D150">
        <f>'List of Fee-based Services'!J138</f>
        <v>74.599999999999994</v>
      </c>
      <c r="E150" s="2">
        <f>'List of Fee-based Services'!O138</f>
        <v>-0.13445610074631986</v>
      </c>
      <c r="F150" s="2">
        <f>'List of Fee-based Services'!R138</f>
        <v>0</v>
      </c>
      <c r="G150" s="2">
        <f>'List of Fee-based Services'!U138</f>
        <v>0</v>
      </c>
      <c r="H150" s="2">
        <f>'List of Fee-based Services'!X138</f>
        <v>22.846309759684324</v>
      </c>
      <c r="I150" s="2">
        <f>'List of Fee-based Services'!I138</f>
        <v>150.31016475061682</v>
      </c>
      <c r="J150">
        <f>SUBTOTAL(3,Table3[[#This Row],[Service]])</f>
        <v>1</v>
      </c>
    </row>
    <row r="151" spans="1:10" x14ac:dyDescent="0.25">
      <c r="A151" t="str">
        <f>'List of Fee-based Services'!A139</f>
        <v>Energex</v>
      </c>
      <c r="B151">
        <f>'List of Fee-based Services'!B139</f>
        <v>0</v>
      </c>
      <c r="C151" t="str">
        <f>'List of Fee-based Services'!E139</f>
        <v>Unfulfilled site visit</v>
      </c>
      <c r="D151">
        <f>'List of Fee-based Services'!J139</f>
        <v>120.26</v>
      </c>
      <c r="E151" s="2">
        <f>'List of Fee-based Services'!O139</f>
        <v>30.141717114716293</v>
      </c>
      <c r="F151" s="2">
        <f>'List of Fee-based Services'!R139</f>
        <v>0</v>
      </c>
      <c r="G151" s="2">
        <f>'List of Fee-based Services'!U139</f>
        <v>0</v>
      </c>
      <c r="H151" s="2">
        <f>'List of Fee-based Services'!X139</f>
        <v>-8.8301162000342686</v>
      </c>
      <c r="I151" s="2">
        <f>'List of Fee-based Services'!I139</f>
        <v>141.53143610484406</v>
      </c>
      <c r="J151">
        <f>SUBTOTAL(3,Table3[[#This Row],[Service]])</f>
        <v>1</v>
      </c>
    </row>
    <row r="152" spans="1:10" x14ac:dyDescent="0.25">
      <c r="A152" t="str">
        <f>'List of Fee-based Services'!A140</f>
        <v>Energex</v>
      </c>
      <c r="B152">
        <f>'List of Fee-based Services'!B140</f>
        <v>0</v>
      </c>
      <c r="C152" t="str">
        <f>'List of Fee-based Services'!E140</f>
        <v>Unfulfilled site visit</v>
      </c>
      <c r="D152">
        <f>'List of Fee-based Services'!J140</f>
        <v>240.51</v>
      </c>
      <c r="E152" s="2">
        <f>'List of Fee-based Services'!O140</f>
        <v>60.283434229432586</v>
      </c>
      <c r="F152" s="2">
        <f>'List of Fee-based Services'!R140</f>
        <v>0</v>
      </c>
      <c r="G152" s="2">
        <f>'List of Fee-based Services'!U140</f>
        <v>0</v>
      </c>
      <c r="H152" s="2">
        <f>'List of Fee-based Services'!X140</f>
        <v>-17.660232400068537</v>
      </c>
      <c r="I152" s="2">
        <f>'List of Fee-based Services'!I140</f>
        <v>283.06287220968812</v>
      </c>
      <c r="J152">
        <f>SUBTOTAL(3,Table3[[#This Row],[Service]])</f>
        <v>1</v>
      </c>
    </row>
    <row r="153" spans="1:10" x14ac:dyDescent="0.25">
      <c r="A153" t="str">
        <f>'List of Fee-based Services'!A141</f>
        <v>Energex</v>
      </c>
      <c r="B153">
        <f>'List of Fee-based Services'!B141</f>
        <v>0</v>
      </c>
      <c r="C153" t="str">
        <f>'List of Fee-based Services'!E141</f>
        <v>Unfulfilled site visit</v>
      </c>
      <c r="D153">
        <f>'List of Fee-based Services'!J141</f>
        <v>168.4</v>
      </c>
      <c r="E153" s="2">
        <f>'List of Fee-based Services'!O141</f>
        <v>22.824408361404053</v>
      </c>
      <c r="F153" s="2">
        <f>'List of Fee-based Services'!R141</f>
        <v>0</v>
      </c>
      <c r="G153" s="2">
        <f>'List of Fee-based Services'!U141</f>
        <v>0</v>
      </c>
      <c r="H153" s="2">
        <f>'List of Fee-based Services'!X141</f>
        <v>-30.240591481268794</v>
      </c>
      <c r="I153" s="2">
        <f>'List of Fee-based Services'!I141</f>
        <v>160.95387795498559</v>
      </c>
      <c r="J153">
        <f>SUBTOTAL(3,Table3[[#This Row],[Service]])</f>
        <v>1</v>
      </c>
    </row>
    <row r="154" spans="1:10" x14ac:dyDescent="0.25">
      <c r="A154" t="str">
        <f>'List of Fee-based Services'!A142</f>
        <v>Energex</v>
      </c>
      <c r="B154">
        <f>'List of Fee-based Services'!B142</f>
        <v>0</v>
      </c>
      <c r="C154" t="str">
        <f>'List of Fee-based Services'!E142</f>
        <v>Unfulfilled site visit</v>
      </c>
      <c r="D154">
        <f>'List of Fee-based Services'!J142</f>
        <v>336.8</v>
      </c>
      <c r="E154" s="2">
        <f>'List of Fee-based Services'!O142</f>
        <v>45.648816722808135</v>
      </c>
      <c r="F154" s="2">
        <f>'List of Fee-based Services'!R142</f>
        <v>0</v>
      </c>
      <c r="G154" s="2">
        <f>'List of Fee-based Services'!U142</f>
        <v>0</v>
      </c>
      <c r="H154" s="2">
        <f>'List of Fee-based Services'!X142</f>
        <v>-60.481182962537588</v>
      </c>
      <c r="I154" s="2">
        <f>'List of Fee-based Services'!I142</f>
        <v>321.90775590997117</v>
      </c>
      <c r="J154">
        <f>SUBTOTAL(3,Table3[[#This Row],[Service]])</f>
        <v>1</v>
      </c>
    </row>
    <row r="155" spans="1:10" x14ac:dyDescent="0.25">
      <c r="A155" t="str">
        <f>'List of Fee-based Services'!A143</f>
        <v>Energex</v>
      </c>
      <c r="B155">
        <f>'List of Fee-based Services'!B143</f>
        <v>0</v>
      </c>
      <c r="C155" t="str">
        <f>'List of Fee-based Services'!E143</f>
        <v>Unfulfilled site visit</v>
      </c>
      <c r="D155">
        <f>'List of Fee-based Services'!J143</f>
        <v>8.9</v>
      </c>
      <c r="E155" s="2">
        <f>'List of Fee-based Services'!O143</f>
        <v>0</v>
      </c>
      <c r="F155" s="2">
        <f>'List of Fee-based Services'!R143</f>
        <v>0</v>
      </c>
      <c r="G155" s="2">
        <f>'List of Fee-based Services'!U143</f>
        <v>0</v>
      </c>
      <c r="H155" s="2">
        <f>'List of Fee-based Services'!X143</f>
        <v>35.551375039448729</v>
      </c>
      <c r="I155" s="2">
        <f>'List of Fee-based Services'!I143</f>
        <v>102.04809014043381</v>
      </c>
      <c r="J155">
        <f>SUBTOTAL(3,Table3[[#This Row],[Service]])</f>
        <v>1</v>
      </c>
    </row>
    <row r="156" spans="1:10" x14ac:dyDescent="0.25">
      <c r="A156" t="str">
        <f>'List of Fee-based Services'!A144</f>
        <v>Energex</v>
      </c>
      <c r="B156">
        <f>'List of Fee-based Services'!B144</f>
        <v>0</v>
      </c>
      <c r="C156" t="str">
        <f>'List of Fee-based Services'!E144</f>
        <v>Unfulfilled site visit</v>
      </c>
      <c r="D156">
        <f>'List of Fee-based Services'!J144</f>
        <v>11.57</v>
      </c>
      <c r="E156" s="2">
        <f>'List of Fee-based Services'!O144</f>
        <v>0</v>
      </c>
      <c r="F156" s="2">
        <f>'List of Fee-based Services'!R144</f>
        <v>0</v>
      </c>
      <c r="G156" s="2">
        <f>'List of Fee-based Services'!U144</f>
        <v>0</v>
      </c>
      <c r="H156" s="2">
        <f>'List of Fee-based Services'!X144</f>
        <v>34.907116159525479</v>
      </c>
      <c r="I156" s="2">
        <f>'List of Fee-based Services'!I144</f>
        <v>102.04809014043381</v>
      </c>
      <c r="J156">
        <f>SUBTOTAL(3,Table3[[#This Row],[Service]])</f>
        <v>1</v>
      </c>
    </row>
    <row r="157" spans="1:10" x14ac:dyDescent="0.25">
      <c r="A157" t="str">
        <f>'List of Fee-based Services'!A145</f>
        <v>Energex</v>
      </c>
      <c r="B157">
        <f>'List of Fee-based Services'!B145</f>
        <v>0</v>
      </c>
      <c r="C157" t="str">
        <f>'List of Fee-based Services'!E145</f>
        <v>Other</v>
      </c>
      <c r="D157" t="str">
        <f>'List of Fee-based Services'!J145</f>
        <v xml:space="preserve">Not offered </v>
      </c>
      <c r="E157" s="2">
        <f>'List of Fee-based Services'!O145</f>
        <v>0</v>
      </c>
      <c r="F157" s="2">
        <f>'List of Fee-based Services'!R145</f>
        <v>0</v>
      </c>
      <c r="G157" s="2">
        <f>'List of Fee-based Services'!U145</f>
        <v>0</v>
      </c>
      <c r="H157" s="2">
        <f>'List of Fee-based Services'!X145</f>
        <v>42.762651694645747</v>
      </c>
      <c r="I157" s="2">
        <f>'List of Fee-based Services'!I145</f>
        <v>86.567237869068251</v>
      </c>
      <c r="J157">
        <f>SUBTOTAL(3,Table3[[#This Row],[Service]])</f>
        <v>1</v>
      </c>
    </row>
    <row r="158" spans="1:10" x14ac:dyDescent="0.25">
      <c r="A158" t="str">
        <f>'List of Fee-based Services'!A146</f>
        <v>Energex</v>
      </c>
      <c r="B158">
        <f>'List of Fee-based Services'!B146</f>
        <v>0</v>
      </c>
      <c r="C158" t="str">
        <f>'List of Fee-based Services'!E146</f>
        <v>Other</v>
      </c>
      <c r="D158" t="str">
        <f>'List of Fee-based Services'!J146</f>
        <v xml:space="preserve">Not offered </v>
      </c>
      <c r="E158" s="2">
        <f>'List of Fee-based Services'!O146</f>
        <v>0</v>
      </c>
      <c r="F158" s="2">
        <f>'List of Fee-based Services'!R146</f>
        <v>0</v>
      </c>
      <c r="G158" s="2">
        <f>'List of Fee-based Services'!U146</f>
        <v>0</v>
      </c>
      <c r="H158" s="2">
        <f>'List of Fee-based Services'!X146</f>
        <v>53.453314618307189</v>
      </c>
      <c r="I158" s="2">
        <f>'List of Fee-based Services'!I146</f>
        <v>108.20904733633532</v>
      </c>
      <c r="J158">
        <f>SUBTOTAL(3,Table3[[#This Row],[Service]])</f>
        <v>1</v>
      </c>
    </row>
    <row r="159" spans="1:10" x14ac:dyDescent="0.25">
      <c r="A159" t="str">
        <f>'List of Fee-based Services'!A147</f>
        <v>Energex</v>
      </c>
      <c r="B159">
        <f>'List of Fee-based Services'!B147</f>
        <v>0</v>
      </c>
      <c r="C159" t="str">
        <f>'List of Fee-based Services'!E147</f>
        <v>De-energisation</v>
      </c>
      <c r="D159" t="str">
        <f>'List of Fee-based Services'!J147</f>
        <v xml:space="preserve">Not offered </v>
      </c>
      <c r="E159" s="2">
        <f>'List of Fee-based Services'!O147</f>
        <v>59.217195686910991</v>
      </c>
      <c r="F159" s="2">
        <f>'List of Fee-based Services'!R147</f>
        <v>0</v>
      </c>
      <c r="G159" s="2">
        <f>'List of Fee-based Services'!U147</f>
        <v>0</v>
      </c>
      <c r="H159" s="2">
        <f>'List of Fee-based Services'!X147</f>
        <v>54.595606317816262</v>
      </c>
      <c r="I159" s="2">
        <f>'List of Fee-based Services'!I147</f>
        <v>113.78770243018931</v>
      </c>
      <c r="J159">
        <f>SUBTOTAL(3,Table3[[#This Row],[Service]])</f>
        <v>1</v>
      </c>
    </row>
    <row r="160" spans="1:10" x14ac:dyDescent="0.25">
      <c r="A160">
        <f>'List of Fee-based Services'!A148</f>
        <v>0</v>
      </c>
      <c r="B160">
        <f>'List of Fee-based Services'!B148</f>
        <v>0</v>
      </c>
      <c r="C160">
        <f>'List of Fee-based Services'!E148</f>
        <v>0</v>
      </c>
      <c r="D160">
        <f>'List of Fee-based Services'!J148</f>
        <v>0</v>
      </c>
      <c r="E160" s="2">
        <f>'List of Fee-based Services'!O148</f>
        <v>0</v>
      </c>
      <c r="F160" s="2">
        <f>'List of Fee-based Services'!R148</f>
        <v>0</v>
      </c>
      <c r="G160" s="2">
        <f>'List of Fee-based Services'!U148</f>
        <v>0</v>
      </c>
      <c r="H160" s="2">
        <f>'List of Fee-based Services'!X148</f>
        <v>0</v>
      </c>
      <c r="I160" s="2">
        <f>'List of Fee-based Services'!I148</f>
        <v>0</v>
      </c>
      <c r="J160">
        <f>SUBTOTAL(3,Table3[[#This Row],[Service]])</f>
        <v>1</v>
      </c>
    </row>
    <row r="161" spans="1:10" x14ac:dyDescent="0.25">
      <c r="A161">
        <f>'List of Fee-based Services'!A149</f>
        <v>0</v>
      </c>
      <c r="B161">
        <f>'List of Fee-based Services'!B149</f>
        <v>0</v>
      </c>
      <c r="C161">
        <f>'List of Fee-based Services'!E149</f>
        <v>0</v>
      </c>
      <c r="D161">
        <f>'List of Fee-based Services'!J149</f>
        <v>0</v>
      </c>
      <c r="E161" s="2">
        <f>'List of Fee-based Services'!O149</f>
        <v>0</v>
      </c>
      <c r="F161" s="2">
        <f>'List of Fee-based Services'!R149</f>
        <v>0</v>
      </c>
      <c r="G161" s="2">
        <f>'List of Fee-based Services'!U149</f>
        <v>0</v>
      </c>
      <c r="H161" s="2">
        <f>'List of Fee-based Services'!X149</f>
        <v>0</v>
      </c>
      <c r="I161" s="2">
        <f>'List of Fee-based Services'!I149</f>
        <v>0</v>
      </c>
      <c r="J161">
        <f>SUBTOTAL(3,Table3[[#This Row],[Service]])</f>
        <v>1</v>
      </c>
    </row>
    <row r="162" spans="1:10" x14ac:dyDescent="0.25">
      <c r="A162">
        <f>'List of Fee-based Services'!A150</f>
        <v>0</v>
      </c>
      <c r="B162">
        <f>'List of Fee-based Services'!B150</f>
        <v>0</v>
      </c>
      <c r="C162">
        <f>'List of Fee-based Services'!E150</f>
        <v>0</v>
      </c>
      <c r="D162">
        <f>'List of Fee-based Services'!J150</f>
        <v>0</v>
      </c>
      <c r="E162" s="2">
        <f>'List of Fee-based Services'!O150</f>
        <v>0</v>
      </c>
      <c r="F162" s="2">
        <f>'List of Fee-based Services'!R150</f>
        <v>0</v>
      </c>
      <c r="G162" s="2">
        <f>'List of Fee-based Services'!U150</f>
        <v>0</v>
      </c>
      <c r="H162" s="2">
        <f>'List of Fee-based Services'!X150</f>
        <v>0</v>
      </c>
      <c r="I162" s="2">
        <f>'List of Fee-based Services'!I150</f>
        <v>0</v>
      </c>
      <c r="J162">
        <f>SUBTOTAL(3,Table3[[#This Row],[Service]])</f>
        <v>1</v>
      </c>
    </row>
    <row r="163" spans="1:10" x14ac:dyDescent="0.25">
      <c r="A163">
        <f>'List of Fee-based Services'!A151</f>
        <v>0</v>
      </c>
      <c r="B163">
        <f>'List of Fee-based Services'!B151</f>
        <v>0</v>
      </c>
      <c r="C163">
        <f>'List of Fee-based Services'!E151</f>
        <v>0</v>
      </c>
      <c r="D163">
        <f>'List of Fee-based Services'!J151</f>
        <v>0</v>
      </c>
      <c r="E163" s="2">
        <f>'List of Fee-based Services'!O151</f>
        <v>0</v>
      </c>
      <c r="F163" s="2">
        <f>'List of Fee-based Services'!R151</f>
        <v>0</v>
      </c>
      <c r="G163" s="2">
        <f>'List of Fee-based Services'!U151</f>
        <v>0</v>
      </c>
      <c r="H163" s="2">
        <f>'List of Fee-based Services'!X151</f>
        <v>0</v>
      </c>
      <c r="I163" s="2">
        <f>'List of Fee-based Services'!I151</f>
        <v>0</v>
      </c>
      <c r="J163">
        <f>SUBTOTAL(3,Table3[[#This Row],[Service]])</f>
        <v>1</v>
      </c>
    </row>
    <row r="164" spans="1:10" x14ac:dyDescent="0.25">
      <c r="A164">
        <f>'List of Fee-based Services'!A152</f>
        <v>0</v>
      </c>
      <c r="B164">
        <f>'List of Fee-based Services'!B152</f>
        <v>0</v>
      </c>
      <c r="C164">
        <f>'List of Fee-based Services'!E152</f>
        <v>0</v>
      </c>
      <c r="D164">
        <f>'List of Fee-based Services'!J152</f>
        <v>0</v>
      </c>
      <c r="E164" s="2">
        <f>'List of Fee-based Services'!O152</f>
        <v>0</v>
      </c>
      <c r="F164" s="2">
        <f>'List of Fee-based Services'!R152</f>
        <v>0</v>
      </c>
      <c r="G164" s="2">
        <f>'List of Fee-based Services'!U152</f>
        <v>0</v>
      </c>
      <c r="H164" s="2">
        <f>'List of Fee-based Services'!X152</f>
        <v>0</v>
      </c>
      <c r="I164" s="2">
        <f>'List of Fee-based Services'!I152</f>
        <v>0</v>
      </c>
      <c r="J164">
        <f>SUBTOTAL(3,Table3[[#This Row],[Service]])</f>
        <v>1</v>
      </c>
    </row>
    <row r="165" spans="1:10" x14ac:dyDescent="0.25">
      <c r="A165">
        <f>'List of Fee-based Services'!A153</f>
        <v>0</v>
      </c>
      <c r="B165">
        <f>'List of Fee-based Services'!B153</f>
        <v>0</v>
      </c>
      <c r="C165">
        <f>'List of Fee-based Services'!E153</f>
        <v>0</v>
      </c>
      <c r="D165">
        <f>'List of Fee-based Services'!J153</f>
        <v>0</v>
      </c>
      <c r="E165" s="2">
        <f>'List of Fee-based Services'!O153</f>
        <v>0</v>
      </c>
      <c r="F165" s="2">
        <f>'List of Fee-based Services'!R153</f>
        <v>0</v>
      </c>
      <c r="G165" s="2">
        <f>'List of Fee-based Services'!U153</f>
        <v>0</v>
      </c>
      <c r="H165" s="2">
        <f>'List of Fee-based Services'!X153</f>
        <v>0</v>
      </c>
      <c r="I165" s="2">
        <f>'List of Fee-based Services'!I153</f>
        <v>0</v>
      </c>
      <c r="J165">
        <f>SUBTOTAL(3,Table3[[#This Row],[Service]])</f>
        <v>1</v>
      </c>
    </row>
    <row r="166" spans="1:10" x14ac:dyDescent="0.25">
      <c r="A166">
        <f>'List of Fee-based Services'!A154</f>
        <v>0</v>
      </c>
      <c r="B166">
        <f>'List of Fee-based Services'!B154</f>
        <v>0</v>
      </c>
      <c r="C166">
        <f>'List of Fee-based Services'!E154</f>
        <v>0</v>
      </c>
      <c r="D166">
        <f>'List of Fee-based Services'!J154</f>
        <v>0</v>
      </c>
      <c r="E166" s="2">
        <f>'List of Fee-based Services'!O154</f>
        <v>0</v>
      </c>
      <c r="F166" s="2">
        <f>'List of Fee-based Services'!R154</f>
        <v>0</v>
      </c>
      <c r="G166" s="2">
        <f>'List of Fee-based Services'!U154</f>
        <v>0</v>
      </c>
      <c r="H166" s="2">
        <f>'List of Fee-based Services'!X154</f>
        <v>0</v>
      </c>
      <c r="I166" s="2">
        <f>'List of Fee-based Services'!I154</f>
        <v>0</v>
      </c>
      <c r="J166">
        <f>SUBTOTAL(3,Table3[[#This Row],[Service]])</f>
        <v>1</v>
      </c>
    </row>
    <row r="167" spans="1:10" x14ac:dyDescent="0.25">
      <c r="A167">
        <f>'List of Fee-based Services'!A155</f>
        <v>0</v>
      </c>
      <c r="B167">
        <f>'List of Fee-based Services'!B155</f>
        <v>0</v>
      </c>
      <c r="C167">
        <f>'List of Fee-based Services'!E155</f>
        <v>0</v>
      </c>
      <c r="D167">
        <f>'List of Fee-based Services'!J155</f>
        <v>0</v>
      </c>
      <c r="E167" s="2">
        <f>'List of Fee-based Services'!O155</f>
        <v>0</v>
      </c>
      <c r="F167" s="2">
        <f>'List of Fee-based Services'!R155</f>
        <v>0</v>
      </c>
      <c r="G167" s="2">
        <f>'List of Fee-based Services'!U155</f>
        <v>0</v>
      </c>
      <c r="H167" s="2">
        <f>'List of Fee-based Services'!X155</f>
        <v>0</v>
      </c>
      <c r="I167" s="2">
        <f>'List of Fee-based Services'!I155</f>
        <v>0</v>
      </c>
      <c r="J167">
        <f>SUBTOTAL(3,Table3[[#This Row],[Service]])</f>
        <v>1</v>
      </c>
    </row>
    <row r="168" spans="1:10" x14ac:dyDescent="0.25">
      <c r="A168">
        <f>'List of Fee-based Services'!A156</f>
        <v>0</v>
      </c>
      <c r="B168">
        <f>'List of Fee-based Services'!B156</f>
        <v>0</v>
      </c>
      <c r="C168">
        <f>'List of Fee-based Services'!E156</f>
        <v>0</v>
      </c>
      <c r="D168">
        <f>'List of Fee-based Services'!J156</f>
        <v>0</v>
      </c>
      <c r="E168" s="2">
        <f>'List of Fee-based Services'!O156</f>
        <v>0</v>
      </c>
      <c r="F168" s="2">
        <f>'List of Fee-based Services'!R156</f>
        <v>0</v>
      </c>
      <c r="G168" s="2">
        <f>'List of Fee-based Services'!U156</f>
        <v>0</v>
      </c>
      <c r="H168" s="2">
        <f>'List of Fee-based Services'!X156</f>
        <v>0</v>
      </c>
      <c r="I168" s="2">
        <f>'List of Fee-based Services'!I156</f>
        <v>0</v>
      </c>
      <c r="J168">
        <f>SUBTOTAL(3,Table3[[#This Row],[Service]])</f>
        <v>1</v>
      </c>
    </row>
    <row r="169" spans="1:10" x14ac:dyDescent="0.25">
      <c r="A169">
        <f>'List of Fee-based Services'!A157</f>
        <v>0</v>
      </c>
      <c r="B169">
        <f>'List of Fee-based Services'!B157</f>
        <v>0</v>
      </c>
      <c r="C169">
        <f>'List of Fee-based Services'!E157</f>
        <v>0</v>
      </c>
      <c r="D169">
        <f>'List of Fee-based Services'!J157</f>
        <v>0</v>
      </c>
      <c r="E169" s="2">
        <f>'List of Fee-based Services'!O157</f>
        <v>0</v>
      </c>
      <c r="F169" s="2">
        <f>'List of Fee-based Services'!R157</f>
        <v>0</v>
      </c>
      <c r="G169" s="2">
        <f>'List of Fee-based Services'!U157</f>
        <v>0</v>
      </c>
      <c r="H169" s="2">
        <f>'List of Fee-based Services'!X157</f>
        <v>0</v>
      </c>
      <c r="I169" s="2">
        <f>'List of Fee-based Services'!I157</f>
        <v>0</v>
      </c>
      <c r="J169">
        <f>SUBTOTAL(3,Table3[[#This Row],[Service]])</f>
        <v>1</v>
      </c>
    </row>
    <row r="170" spans="1:10" x14ac:dyDescent="0.25">
      <c r="A170">
        <f>'List of Fee-based Services'!A158</f>
        <v>0</v>
      </c>
      <c r="B170">
        <f>'List of Fee-based Services'!B158</f>
        <v>0</v>
      </c>
      <c r="C170">
        <f>'List of Fee-based Services'!E158</f>
        <v>0</v>
      </c>
      <c r="D170">
        <f>'List of Fee-based Services'!J158</f>
        <v>0</v>
      </c>
      <c r="E170" s="2">
        <f>'List of Fee-based Services'!O158</f>
        <v>0</v>
      </c>
      <c r="F170" s="2">
        <f>'List of Fee-based Services'!R158</f>
        <v>0</v>
      </c>
      <c r="G170" s="2">
        <f>'List of Fee-based Services'!U158</f>
        <v>0</v>
      </c>
      <c r="H170" s="2">
        <f>'List of Fee-based Services'!X158</f>
        <v>0</v>
      </c>
      <c r="I170" s="2">
        <f>'List of Fee-based Services'!I158</f>
        <v>0</v>
      </c>
      <c r="J170">
        <f>SUBTOTAL(3,Table3[[#This Row],[Service]])</f>
        <v>1</v>
      </c>
    </row>
    <row r="171" spans="1:10" x14ac:dyDescent="0.25">
      <c r="A171">
        <f>'List of Fee-based Services'!A159</f>
        <v>0</v>
      </c>
      <c r="B171">
        <f>'List of Fee-based Services'!B159</f>
        <v>0</v>
      </c>
      <c r="C171">
        <f>'List of Fee-based Services'!E159</f>
        <v>0</v>
      </c>
      <c r="D171">
        <f>'List of Fee-based Services'!J159</f>
        <v>0</v>
      </c>
      <c r="E171" s="2">
        <f>'List of Fee-based Services'!O159</f>
        <v>0</v>
      </c>
      <c r="F171" s="2">
        <f>'List of Fee-based Services'!R159</f>
        <v>0</v>
      </c>
      <c r="G171" s="2">
        <f>'List of Fee-based Services'!U159</f>
        <v>0</v>
      </c>
      <c r="H171" s="2">
        <f>'List of Fee-based Services'!X159</f>
        <v>0</v>
      </c>
      <c r="I171" s="2">
        <f>'List of Fee-based Services'!I159</f>
        <v>0</v>
      </c>
      <c r="J171">
        <f>SUBTOTAL(3,Table3[[#This Row],[Service]])</f>
        <v>1</v>
      </c>
    </row>
    <row r="172" spans="1:10" x14ac:dyDescent="0.25">
      <c r="A172">
        <f>'List of Fee-based Services'!A160</f>
        <v>0</v>
      </c>
      <c r="B172">
        <f>'List of Fee-based Services'!B160</f>
        <v>0</v>
      </c>
      <c r="C172">
        <f>'List of Fee-based Services'!E160</f>
        <v>0</v>
      </c>
      <c r="D172">
        <f>'List of Fee-based Services'!J160</f>
        <v>0</v>
      </c>
      <c r="E172" s="2">
        <f>'List of Fee-based Services'!O160</f>
        <v>0</v>
      </c>
      <c r="F172" s="2">
        <f>'List of Fee-based Services'!R160</f>
        <v>0</v>
      </c>
      <c r="G172" s="2">
        <f>'List of Fee-based Services'!U160</f>
        <v>0</v>
      </c>
      <c r="H172" s="2">
        <f>'List of Fee-based Services'!X160</f>
        <v>0</v>
      </c>
      <c r="I172" s="2">
        <f>'List of Fee-based Services'!I160</f>
        <v>0</v>
      </c>
      <c r="J172">
        <f>SUBTOTAL(3,Table3[[#This Row],[Service]])</f>
        <v>1</v>
      </c>
    </row>
    <row r="173" spans="1:10" x14ac:dyDescent="0.25">
      <c r="A173">
        <f>'List of Fee-based Services'!A161</f>
        <v>0</v>
      </c>
      <c r="B173">
        <f>'List of Fee-based Services'!B161</f>
        <v>0</v>
      </c>
      <c r="C173">
        <f>'List of Fee-based Services'!E161</f>
        <v>0</v>
      </c>
      <c r="D173">
        <f>'List of Fee-based Services'!J161</f>
        <v>0</v>
      </c>
      <c r="E173" s="2">
        <f>'List of Fee-based Services'!O161</f>
        <v>0</v>
      </c>
      <c r="F173" s="2">
        <f>'List of Fee-based Services'!R161</f>
        <v>0</v>
      </c>
      <c r="G173" s="2">
        <f>'List of Fee-based Services'!U161</f>
        <v>0</v>
      </c>
      <c r="H173" s="2">
        <f>'List of Fee-based Services'!X161</f>
        <v>0</v>
      </c>
      <c r="I173" s="2">
        <f>'List of Fee-based Services'!I161</f>
        <v>0</v>
      </c>
      <c r="J173">
        <f>SUBTOTAL(3,Table3[[#This Row],[Service]])</f>
        <v>1</v>
      </c>
    </row>
    <row r="174" spans="1:10" x14ac:dyDescent="0.25">
      <c r="A174">
        <f>'List of Fee-based Services'!A162</f>
        <v>0</v>
      </c>
      <c r="B174">
        <f>'List of Fee-based Services'!B162</f>
        <v>0</v>
      </c>
      <c r="C174">
        <f>'List of Fee-based Services'!E162</f>
        <v>0</v>
      </c>
      <c r="D174">
        <f>'List of Fee-based Services'!J162</f>
        <v>0</v>
      </c>
      <c r="E174" s="2">
        <f>'List of Fee-based Services'!O162</f>
        <v>0</v>
      </c>
      <c r="F174" s="2">
        <f>'List of Fee-based Services'!R162</f>
        <v>0</v>
      </c>
      <c r="G174" s="2">
        <f>'List of Fee-based Services'!U162</f>
        <v>0</v>
      </c>
      <c r="H174" s="2">
        <f>'List of Fee-based Services'!X162</f>
        <v>0</v>
      </c>
      <c r="I174" s="2">
        <f>'List of Fee-based Services'!I162</f>
        <v>0</v>
      </c>
      <c r="J174">
        <f>SUBTOTAL(3,Table3[[#This Row],[Service]])</f>
        <v>1</v>
      </c>
    </row>
    <row r="175" spans="1:10" x14ac:dyDescent="0.25">
      <c r="A175">
        <f>'List of Fee-based Services'!A163</f>
        <v>0</v>
      </c>
      <c r="B175">
        <f>'List of Fee-based Services'!B163</f>
        <v>0</v>
      </c>
      <c r="C175">
        <f>'List of Fee-based Services'!E163</f>
        <v>0</v>
      </c>
      <c r="D175">
        <f>'List of Fee-based Services'!J163</f>
        <v>0</v>
      </c>
      <c r="E175" s="2">
        <f>'List of Fee-based Services'!O163</f>
        <v>0</v>
      </c>
      <c r="F175" s="2">
        <f>'List of Fee-based Services'!R163</f>
        <v>0</v>
      </c>
      <c r="G175" s="2">
        <f>'List of Fee-based Services'!U163</f>
        <v>0</v>
      </c>
      <c r="H175" s="2">
        <f>'List of Fee-based Services'!X163</f>
        <v>0</v>
      </c>
      <c r="I175" s="2">
        <f>'List of Fee-based Services'!I163</f>
        <v>0</v>
      </c>
      <c r="J175">
        <f>SUBTOTAL(3,Table3[[#This Row],[Service]])</f>
        <v>1</v>
      </c>
    </row>
    <row r="176" spans="1:10" x14ac:dyDescent="0.25">
      <c r="A176">
        <f>'List of Fee-based Services'!A164</f>
        <v>0</v>
      </c>
      <c r="B176">
        <f>'List of Fee-based Services'!B164</f>
        <v>0</v>
      </c>
      <c r="C176">
        <f>'List of Fee-based Services'!E164</f>
        <v>0</v>
      </c>
      <c r="D176">
        <f>'List of Fee-based Services'!J164</f>
        <v>0</v>
      </c>
      <c r="E176" s="2">
        <f>'List of Fee-based Services'!O164</f>
        <v>0</v>
      </c>
      <c r="F176" s="2">
        <f>'List of Fee-based Services'!R164</f>
        <v>0</v>
      </c>
      <c r="G176" s="2">
        <f>'List of Fee-based Services'!U164</f>
        <v>0</v>
      </c>
      <c r="H176" s="2">
        <f>'List of Fee-based Services'!X164</f>
        <v>0</v>
      </c>
      <c r="I176" s="2">
        <f>'List of Fee-based Services'!I164</f>
        <v>0</v>
      </c>
      <c r="J176">
        <f>SUBTOTAL(3,Table3[[#This Row],[Service]])</f>
        <v>1</v>
      </c>
    </row>
    <row r="177" spans="1:10" x14ac:dyDescent="0.25">
      <c r="A177">
        <f>'List of Fee-based Services'!A165</f>
        <v>0</v>
      </c>
      <c r="B177">
        <f>'List of Fee-based Services'!B165</f>
        <v>0</v>
      </c>
      <c r="C177">
        <f>'List of Fee-based Services'!E165</f>
        <v>0</v>
      </c>
      <c r="D177">
        <f>'List of Fee-based Services'!J165</f>
        <v>0</v>
      </c>
      <c r="E177" s="2">
        <f>'List of Fee-based Services'!O165</f>
        <v>0</v>
      </c>
      <c r="F177" s="2">
        <f>'List of Fee-based Services'!R165</f>
        <v>0</v>
      </c>
      <c r="G177" s="2">
        <f>'List of Fee-based Services'!U165</f>
        <v>0</v>
      </c>
      <c r="H177" s="2">
        <f>'List of Fee-based Services'!X165</f>
        <v>0</v>
      </c>
      <c r="I177" s="2">
        <f>'List of Fee-based Services'!I165</f>
        <v>0</v>
      </c>
      <c r="J177">
        <f>SUBTOTAL(3,Table3[[#This Row],[Service]])</f>
        <v>1</v>
      </c>
    </row>
    <row r="178" spans="1:10" x14ac:dyDescent="0.25">
      <c r="A178">
        <f>'List of Fee-based Services'!A166</f>
        <v>0</v>
      </c>
      <c r="B178">
        <f>'List of Fee-based Services'!B166</f>
        <v>0</v>
      </c>
      <c r="C178">
        <f>'List of Fee-based Services'!E166</f>
        <v>0</v>
      </c>
      <c r="D178">
        <f>'List of Fee-based Services'!J166</f>
        <v>0</v>
      </c>
      <c r="E178" s="2">
        <f>'List of Fee-based Services'!O166</f>
        <v>0</v>
      </c>
      <c r="F178" s="2">
        <f>'List of Fee-based Services'!R166</f>
        <v>0</v>
      </c>
      <c r="G178" s="2">
        <f>'List of Fee-based Services'!U166</f>
        <v>0</v>
      </c>
      <c r="H178" s="2">
        <f>'List of Fee-based Services'!X166</f>
        <v>0</v>
      </c>
      <c r="I178" s="2">
        <f>'List of Fee-based Services'!I166</f>
        <v>0</v>
      </c>
      <c r="J178">
        <f>SUBTOTAL(3,Table3[[#This Row],[Service]])</f>
        <v>1</v>
      </c>
    </row>
    <row r="179" spans="1:10" x14ac:dyDescent="0.25">
      <c r="A179">
        <f>'List of Fee-based Services'!A167</f>
        <v>0</v>
      </c>
      <c r="B179">
        <f>'List of Fee-based Services'!B167</f>
        <v>0</v>
      </c>
      <c r="C179">
        <f>'List of Fee-based Services'!E167</f>
        <v>0</v>
      </c>
      <c r="D179">
        <f>'List of Fee-based Services'!J167</f>
        <v>0</v>
      </c>
      <c r="E179" s="2">
        <f>'List of Fee-based Services'!O167</f>
        <v>0</v>
      </c>
      <c r="F179" s="2">
        <f>'List of Fee-based Services'!R167</f>
        <v>0</v>
      </c>
      <c r="G179" s="2">
        <f>'List of Fee-based Services'!U167</f>
        <v>0</v>
      </c>
      <c r="H179" s="2">
        <f>'List of Fee-based Services'!X167</f>
        <v>0</v>
      </c>
      <c r="I179" s="2">
        <f>'List of Fee-based Services'!I167</f>
        <v>0</v>
      </c>
      <c r="J179">
        <f>SUBTOTAL(3,Table3[[#This Row],[Service]])</f>
        <v>1</v>
      </c>
    </row>
    <row r="180" spans="1:10" x14ac:dyDescent="0.25">
      <c r="A180">
        <f>'List of Fee-based Services'!A168</f>
        <v>0</v>
      </c>
      <c r="B180">
        <f>'List of Fee-based Services'!B168</f>
        <v>0</v>
      </c>
      <c r="C180">
        <f>'List of Fee-based Services'!E168</f>
        <v>0</v>
      </c>
      <c r="D180">
        <f>'List of Fee-based Services'!J168</f>
        <v>0</v>
      </c>
      <c r="E180" s="2">
        <f>'List of Fee-based Services'!O168</f>
        <v>0</v>
      </c>
      <c r="F180" s="2">
        <f>'List of Fee-based Services'!R168</f>
        <v>0</v>
      </c>
      <c r="G180" s="2">
        <f>'List of Fee-based Services'!U168</f>
        <v>0</v>
      </c>
      <c r="H180" s="2">
        <f>'List of Fee-based Services'!X168</f>
        <v>0</v>
      </c>
      <c r="I180" s="2">
        <f>'List of Fee-based Services'!I168</f>
        <v>0</v>
      </c>
      <c r="J180">
        <f>SUBTOTAL(3,Table3[[#This Row],[Service]])</f>
        <v>1</v>
      </c>
    </row>
    <row r="181" spans="1:10" x14ac:dyDescent="0.25">
      <c r="A181">
        <f>'List of Fee-based Services'!A169</f>
        <v>0</v>
      </c>
      <c r="B181">
        <f>'List of Fee-based Services'!B169</f>
        <v>0</v>
      </c>
      <c r="C181">
        <f>'List of Fee-based Services'!E169</f>
        <v>0</v>
      </c>
      <c r="D181">
        <f>'List of Fee-based Services'!J169</f>
        <v>0</v>
      </c>
      <c r="E181" s="2">
        <f>'List of Fee-based Services'!O169</f>
        <v>0</v>
      </c>
      <c r="F181" s="2">
        <f>'List of Fee-based Services'!R169</f>
        <v>0</v>
      </c>
      <c r="G181" s="2">
        <f>'List of Fee-based Services'!U169</f>
        <v>0</v>
      </c>
      <c r="H181" s="2">
        <f>'List of Fee-based Services'!X169</f>
        <v>0</v>
      </c>
      <c r="I181" s="2">
        <f>'List of Fee-based Services'!I169</f>
        <v>0</v>
      </c>
      <c r="J181">
        <f>SUBTOTAL(3,Table3[[#This Row],[Service]])</f>
        <v>1</v>
      </c>
    </row>
    <row r="182" spans="1:10" x14ac:dyDescent="0.25">
      <c r="A182">
        <f>'List of Fee-based Services'!A170</f>
        <v>0</v>
      </c>
      <c r="B182">
        <f>'List of Fee-based Services'!B170</f>
        <v>0</v>
      </c>
      <c r="C182">
        <f>'List of Fee-based Services'!E170</f>
        <v>0</v>
      </c>
      <c r="D182">
        <f>'List of Fee-based Services'!J170</f>
        <v>0</v>
      </c>
      <c r="E182" s="2">
        <f>'List of Fee-based Services'!O170</f>
        <v>0</v>
      </c>
      <c r="F182" s="2">
        <f>'List of Fee-based Services'!R170</f>
        <v>0</v>
      </c>
      <c r="G182" s="2">
        <f>'List of Fee-based Services'!U170</f>
        <v>0</v>
      </c>
      <c r="H182" s="2">
        <f>'List of Fee-based Services'!X170</f>
        <v>0</v>
      </c>
      <c r="I182" s="2">
        <f>'List of Fee-based Services'!I170</f>
        <v>0</v>
      </c>
      <c r="J182">
        <f>SUBTOTAL(3,Table3[[#This Row],[Service]])</f>
        <v>1</v>
      </c>
    </row>
    <row r="183" spans="1:10" x14ac:dyDescent="0.25">
      <c r="A183">
        <f>'List of Fee-based Services'!A171</f>
        <v>0</v>
      </c>
      <c r="B183">
        <f>'List of Fee-based Services'!B171</f>
        <v>0</v>
      </c>
      <c r="C183">
        <f>'List of Fee-based Services'!E171</f>
        <v>0</v>
      </c>
      <c r="D183">
        <f>'List of Fee-based Services'!J171</f>
        <v>0</v>
      </c>
      <c r="E183" s="2">
        <f>'List of Fee-based Services'!O171</f>
        <v>0</v>
      </c>
      <c r="F183" s="2">
        <f>'List of Fee-based Services'!R171</f>
        <v>0</v>
      </c>
      <c r="G183" s="2">
        <f>'List of Fee-based Services'!U171</f>
        <v>0</v>
      </c>
      <c r="H183" s="2">
        <f>'List of Fee-based Services'!X171</f>
        <v>0</v>
      </c>
      <c r="I183" s="2">
        <f>'List of Fee-based Services'!I171</f>
        <v>0</v>
      </c>
      <c r="J183">
        <f>SUBTOTAL(3,Table3[[#This Row],[Service]])</f>
        <v>1</v>
      </c>
    </row>
    <row r="184" spans="1:10" x14ac:dyDescent="0.25">
      <c r="A184">
        <f>'List of Fee-based Services'!A172</f>
        <v>0</v>
      </c>
      <c r="B184">
        <f>'List of Fee-based Services'!B172</f>
        <v>0</v>
      </c>
      <c r="C184">
        <f>'List of Fee-based Services'!E172</f>
        <v>0</v>
      </c>
      <c r="D184">
        <f>'List of Fee-based Services'!J172</f>
        <v>0</v>
      </c>
      <c r="E184" s="2">
        <f>'List of Fee-based Services'!O172</f>
        <v>0</v>
      </c>
      <c r="F184" s="2">
        <f>'List of Fee-based Services'!R172</f>
        <v>0</v>
      </c>
      <c r="G184" s="2">
        <f>'List of Fee-based Services'!U172</f>
        <v>0</v>
      </c>
      <c r="H184" s="2">
        <f>'List of Fee-based Services'!X172</f>
        <v>0</v>
      </c>
      <c r="I184" s="2">
        <f>'List of Fee-based Services'!I172</f>
        <v>0</v>
      </c>
      <c r="J184">
        <f>SUBTOTAL(3,Table3[[#This Row],[Service]])</f>
        <v>1</v>
      </c>
    </row>
    <row r="185" spans="1:10" x14ac:dyDescent="0.25">
      <c r="A185">
        <f>'List of Fee-based Services'!A173</f>
        <v>0</v>
      </c>
      <c r="B185">
        <f>'List of Fee-based Services'!B173</f>
        <v>0</v>
      </c>
      <c r="C185">
        <f>'List of Fee-based Services'!E173</f>
        <v>0</v>
      </c>
      <c r="D185">
        <f>'List of Fee-based Services'!J173</f>
        <v>0</v>
      </c>
      <c r="E185" s="2">
        <f>'List of Fee-based Services'!O173</f>
        <v>0</v>
      </c>
      <c r="F185" s="2">
        <f>'List of Fee-based Services'!R173</f>
        <v>0</v>
      </c>
      <c r="G185" s="2">
        <f>'List of Fee-based Services'!U173</f>
        <v>0</v>
      </c>
      <c r="H185" s="2">
        <f>'List of Fee-based Services'!X173</f>
        <v>0</v>
      </c>
      <c r="I185" s="2">
        <f>'List of Fee-based Services'!I173</f>
        <v>0</v>
      </c>
      <c r="J185">
        <f>SUBTOTAL(3,Table3[[#This Row],[Service]])</f>
        <v>1</v>
      </c>
    </row>
    <row r="186" spans="1:10" x14ac:dyDescent="0.25">
      <c r="A186">
        <f>'List of Fee-based Services'!A174</f>
        <v>0</v>
      </c>
      <c r="B186">
        <f>'List of Fee-based Services'!B174</f>
        <v>0</v>
      </c>
      <c r="C186">
        <f>'List of Fee-based Services'!E174</f>
        <v>0</v>
      </c>
      <c r="D186">
        <f>'List of Fee-based Services'!J174</f>
        <v>0</v>
      </c>
      <c r="E186" s="2">
        <f>'List of Fee-based Services'!O174</f>
        <v>0</v>
      </c>
      <c r="F186" s="2">
        <f>'List of Fee-based Services'!R174</f>
        <v>0</v>
      </c>
      <c r="G186" s="2">
        <f>'List of Fee-based Services'!U174</f>
        <v>0</v>
      </c>
      <c r="H186" s="2">
        <f>'List of Fee-based Services'!X174</f>
        <v>0</v>
      </c>
      <c r="I186" s="2">
        <f>'List of Fee-based Services'!I174</f>
        <v>0</v>
      </c>
      <c r="J186">
        <f>SUBTOTAL(3,Table3[[#This Row],[Service]])</f>
        <v>1</v>
      </c>
    </row>
    <row r="187" spans="1:10" x14ac:dyDescent="0.25">
      <c r="A187">
        <f>'List of Fee-based Services'!A175</f>
        <v>0</v>
      </c>
      <c r="B187">
        <f>'List of Fee-based Services'!B175</f>
        <v>0</v>
      </c>
      <c r="C187">
        <f>'List of Fee-based Services'!E175</f>
        <v>0</v>
      </c>
      <c r="D187">
        <f>'List of Fee-based Services'!J175</f>
        <v>0</v>
      </c>
      <c r="E187" s="2">
        <f>'List of Fee-based Services'!O175</f>
        <v>0</v>
      </c>
      <c r="F187" s="2">
        <f>'List of Fee-based Services'!R175</f>
        <v>0</v>
      </c>
      <c r="G187" s="2">
        <f>'List of Fee-based Services'!U175</f>
        <v>0</v>
      </c>
      <c r="H187" s="2">
        <f>'List of Fee-based Services'!X175</f>
        <v>0</v>
      </c>
      <c r="I187" s="2">
        <f>'List of Fee-based Services'!I175</f>
        <v>0</v>
      </c>
      <c r="J187">
        <f>SUBTOTAL(3,Table3[[#This Row],[Service]])</f>
        <v>1</v>
      </c>
    </row>
    <row r="188" spans="1:10" x14ac:dyDescent="0.25">
      <c r="A188">
        <f>'List of Fee-based Services'!A176</f>
        <v>0</v>
      </c>
      <c r="B188">
        <f>'List of Fee-based Services'!B176</f>
        <v>0</v>
      </c>
      <c r="C188">
        <f>'List of Fee-based Services'!E176</f>
        <v>0</v>
      </c>
      <c r="D188">
        <f>'List of Fee-based Services'!J176</f>
        <v>0</v>
      </c>
      <c r="E188" s="2">
        <f>'List of Fee-based Services'!O176</f>
        <v>0</v>
      </c>
      <c r="F188" s="2">
        <f>'List of Fee-based Services'!R176</f>
        <v>0</v>
      </c>
      <c r="G188" s="2">
        <f>'List of Fee-based Services'!U176</f>
        <v>0</v>
      </c>
      <c r="H188" s="2">
        <f>'List of Fee-based Services'!X176</f>
        <v>0</v>
      </c>
      <c r="I188" s="2">
        <f>'List of Fee-based Services'!I176</f>
        <v>0</v>
      </c>
      <c r="J188">
        <f>SUBTOTAL(3,Table3[[#This Row],[Service]])</f>
        <v>1</v>
      </c>
    </row>
    <row r="189" spans="1:10" x14ac:dyDescent="0.25">
      <c r="A189">
        <f>'List of Fee-based Services'!A177</f>
        <v>0</v>
      </c>
      <c r="B189">
        <f>'List of Fee-based Services'!B177</f>
        <v>0</v>
      </c>
      <c r="C189">
        <f>'List of Fee-based Services'!E177</f>
        <v>0</v>
      </c>
      <c r="D189">
        <f>'List of Fee-based Services'!J177</f>
        <v>0</v>
      </c>
      <c r="E189" s="2">
        <f>'List of Fee-based Services'!O177</f>
        <v>0</v>
      </c>
      <c r="F189" s="2">
        <f>'List of Fee-based Services'!R177</f>
        <v>0</v>
      </c>
      <c r="G189" s="2">
        <f>'List of Fee-based Services'!U177</f>
        <v>0</v>
      </c>
      <c r="H189" s="2">
        <f>'List of Fee-based Services'!X177</f>
        <v>0</v>
      </c>
      <c r="I189" s="2">
        <f>'List of Fee-based Services'!I177</f>
        <v>0</v>
      </c>
      <c r="J189">
        <f>SUBTOTAL(3,Table3[[#This Row],[Service]])</f>
        <v>1</v>
      </c>
    </row>
    <row r="190" spans="1:10" x14ac:dyDescent="0.25">
      <c r="A190">
        <f>'List of Fee-based Services'!A178</f>
        <v>0</v>
      </c>
      <c r="B190">
        <f>'List of Fee-based Services'!B178</f>
        <v>0</v>
      </c>
      <c r="C190">
        <f>'List of Fee-based Services'!E178</f>
        <v>0</v>
      </c>
      <c r="D190">
        <f>'List of Fee-based Services'!J178</f>
        <v>0</v>
      </c>
      <c r="E190" s="2">
        <f>'List of Fee-based Services'!O178</f>
        <v>0</v>
      </c>
      <c r="F190" s="2">
        <f>'List of Fee-based Services'!R178</f>
        <v>0</v>
      </c>
      <c r="G190" s="2">
        <f>'List of Fee-based Services'!U178</f>
        <v>0</v>
      </c>
      <c r="H190" s="2">
        <f>'List of Fee-based Services'!X178</f>
        <v>0</v>
      </c>
      <c r="I190" s="2">
        <f>'List of Fee-based Services'!I178</f>
        <v>0</v>
      </c>
      <c r="J190">
        <f>SUBTOTAL(3,Table3[[#This Row],[Service]])</f>
        <v>1</v>
      </c>
    </row>
    <row r="191" spans="1:10" x14ac:dyDescent="0.25">
      <c r="A191">
        <f>'List of Fee-based Services'!A179</f>
        <v>0</v>
      </c>
      <c r="B191">
        <f>'List of Fee-based Services'!B179</f>
        <v>0</v>
      </c>
      <c r="C191">
        <f>'List of Fee-based Services'!E179</f>
        <v>0</v>
      </c>
      <c r="D191">
        <f>'List of Fee-based Services'!J179</f>
        <v>0</v>
      </c>
      <c r="E191" s="2">
        <f>'List of Fee-based Services'!O179</f>
        <v>0</v>
      </c>
      <c r="F191" s="2">
        <f>'List of Fee-based Services'!R179</f>
        <v>0</v>
      </c>
      <c r="G191" s="2">
        <f>'List of Fee-based Services'!U179</f>
        <v>0</v>
      </c>
      <c r="H191" s="2">
        <f>'List of Fee-based Services'!X179</f>
        <v>0</v>
      </c>
      <c r="I191" s="2">
        <f>'List of Fee-based Services'!I179</f>
        <v>0</v>
      </c>
      <c r="J191">
        <f>SUBTOTAL(3,Table3[[#This Row],[Service]])</f>
        <v>1</v>
      </c>
    </row>
    <row r="192" spans="1:10" x14ac:dyDescent="0.25">
      <c r="A192">
        <f>'List of Fee-based Services'!A180</f>
        <v>0</v>
      </c>
      <c r="B192">
        <f>'List of Fee-based Services'!B180</f>
        <v>0</v>
      </c>
      <c r="C192">
        <f>'List of Fee-based Services'!E180</f>
        <v>0</v>
      </c>
      <c r="D192">
        <f>'List of Fee-based Services'!J180</f>
        <v>0</v>
      </c>
      <c r="E192" s="2">
        <f>'List of Fee-based Services'!O180</f>
        <v>0</v>
      </c>
      <c r="F192" s="2">
        <f>'List of Fee-based Services'!R180</f>
        <v>0</v>
      </c>
      <c r="G192" s="2">
        <f>'List of Fee-based Services'!U180</f>
        <v>0</v>
      </c>
      <c r="H192" s="2">
        <f>'List of Fee-based Services'!X180</f>
        <v>0</v>
      </c>
      <c r="I192" s="2">
        <f>'List of Fee-based Services'!I180</f>
        <v>0</v>
      </c>
      <c r="J192">
        <f>SUBTOTAL(3,Table3[[#This Row],[Service]])</f>
        <v>1</v>
      </c>
    </row>
    <row r="193" spans="1:10" x14ac:dyDescent="0.25">
      <c r="A193">
        <f>'List of Fee-based Services'!A181</f>
        <v>0</v>
      </c>
      <c r="B193">
        <f>'List of Fee-based Services'!B181</f>
        <v>0</v>
      </c>
      <c r="C193">
        <f>'List of Fee-based Services'!E181</f>
        <v>0</v>
      </c>
      <c r="D193">
        <f>'List of Fee-based Services'!J181</f>
        <v>0</v>
      </c>
      <c r="E193" s="2">
        <f>'List of Fee-based Services'!O181</f>
        <v>0</v>
      </c>
      <c r="F193" s="2">
        <f>'List of Fee-based Services'!R181</f>
        <v>0</v>
      </c>
      <c r="G193" s="2">
        <f>'List of Fee-based Services'!U181</f>
        <v>0</v>
      </c>
      <c r="H193" s="2">
        <f>'List of Fee-based Services'!X181</f>
        <v>0</v>
      </c>
      <c r="I193" s="2">
        <f>'List of Fee-based Services'!I181</f>
        <v>0</v>
      </c>
      <c r="J193">
        <f>SUBTOTAL(3,Table3[[#This Row],[Service]])</f>
        <v>1</v>
      </c>
    </row>
    <row r="194" spans="1:10" x14ac:dyDescent="0.25">
      <c r="A194">
        <f>'List of Fee-based Services'!A182</f>
        <v>0</v>
      </c>
      <c r="B194">
        <f>'List of Fee-based Services'!B182</f>
        <v>0</v>
      </c>
      <c r="C194">
        <f>'List of Fee-based Services'!E182</f>
        <v>0</v>
      </c>
      <c r="D194">
        <f>'List of Fee-based Services'!J182</f>
        <v>0</v>
      </c>
      <c r="E194" s="2">
        <f>'List of Fee-based Services'!O182</f>
        <v>0</v>
      </c>
      <c r="F194" s="2">
        <f>'List of Fee-based Services'!R182</f>
        <v>0</v>
      </c>
      <c r="G194" s="2">
        <f>'List of Fee-based Services'!U182</f>
        <v>0</v>
      </c>
      <c r="H194" s="2">
        <f>'List of Fee-based Services'!X182</f>
        <v>0</v>
      </c>
      <c r="I194" s="2">
        <f>'List of Fee-based Services'!I182</f>
        <v>0</v>
      </c>
      <c r="J194">
        <f>SUBTOTAL(3,Table3[[#This Row],[Service]])</f>
        <v>1</v>
      </c>
    </row>
    <row r="195" spans="1:10" x14ac:dyDescent="0.25">
      <c r="A195">
        <f>'List of Fee-based Services'!A183</f>
        <v>0</v>
      </c>
      <c r="B195">
        <f>'List of Fee-based Services'!B183</f>
        <v>0</v>
      </c>
      <c r="C195">
        <f>'List of Fee-based Services'!E183</f>
        <v>0</v>
      </c>
      <c r="D195">
        <f>'List of Fee-based Services'!J183</f>
        <v>0</v>
      </c>
      <c r="E195" s="2">
        <f>'List of Fee-based Services'!O183</f>
        <v>0</v>
      </c>
      <c r="F195" s="2">
        <f>'List of Fee-based Services'!R183</f>
        <v>0</v>
      </c>
      <c r="G195" s="2">
        <f>'List of Fee-based Services'!U183</f>
        <v>0</v>
      </c>
      <c r="H195" s="2">
        <f>'List of Fee-based Services'!X183</f>
        <v>0</v>
      </c>
      <c r="I195" s="2">
        <f>'List of Fee-based Services'!I183</f>
        <v>0</v>
      </c>
      <c r="J195">
        <f>SUBTOTAL(3,Table3[[#This Row],[Service]])</f>
        <v>1</v>
      </c>
    </row>
    <row r="196" spans="1:10" x14ac:dyDescent="0.25">
      <c r="A196">
        <f>'List of Fee-based Services'!A184</f>
        <v>0</v>
      </c>
      <c r="B196">
        <f>'List of Fee-based Services'!B184</f>
        <v>0</v>
      </c>
      <c r="C196">
        <f>'List of Fee-based Services'!E184</f>
        <v>0</v>
      </c>
      <c r="D196">
        <f>'List of Fee-based Services'!J184</f>
        <v>0</v>
      </c>
      <c r="E196" s="2">
        <f>'List of Fee-based Services'!O184</f>
        <v>0</v>
      </c>
      <c r="F196" s="2">
        <f>'List of Fee-based Services'!R184</f>
        <v>0</v>
      </c>
      <c r="G196" s="2">
        <f>'List of Fee-based Services'!U184</f>
        <v>0</v>
      </c>
      <c r="H196" s="2">
        <f>'List of Fee-based Services'!X184</f>
        <v>0</v>
      </c>
      <c r="I196" s="2">
        <f>'List of Fee-based Services'!I184</f>
        <v>0</v>
      </c>
      <c r="J196">
        <f>SUBTOTAL(3,Table3[[#This Row],[Service]])</f>
        <v>1</v>
      </c>
    </row>
    <row r="197" spans="1:10" x14ac:dyDescent="0.25">
      <c r="A197">
        <f>'List of Fee-based Services'!A185</f>
        <v>0</v>
      </c>
      <c r="B197">
        <f>'List of Fee-based Services'!B185</f>
        <v>0</v>
      </c>
      <c r="C197">
        <f>'List of Fee-based Services'!E185</f>
        <v>0</v>
      </c>
      <c r="D197">
        <f>'List of Fee-based Services'!J185</f>
        <v>0</v>
      </c>
      <c r="E197" s="2">
        <f>'List of Fee-based Services'!O185</f>
        <v>0</v>
      </c>
      <c r="F197" s="2">
        <f>'List of Fee-based Services'!R185</f>
        <v>0</v>
      </c>
      <c r="G197" s="2">
        <f>'List of Fee-based Services'!U185</f>
        <v>0</v>
      </c>
      <c r="H197" s="2">
        <f>'List of Fee-based Services'!X185</f>
        <v>0</v>
      </c>
      <c r="I197" s="2">
        <f>'List of Fee-based Services'!I185</f>
        <v>0</v>
      </c>
      <c r="J197">
        <f>SUBTOTAL(3,Table3[[#This Row],[Service]])</f>
        <v>1</v>
      </c>
    </row>
    <row r="198" spans="1:10" x14ac:dyDescent="0.25">
      <c r="A198">
        <f>'List of Fee-based Services'!A186</f>
        <v>0</v>
      </c>
      <c r="B198">
        <f>'List of Fee-based Services'!B186</f>
        <v>0</v>
      </c>
      <c r="C198">
        <f>'List of Fee-based Services'!E186</f>
        <v>0</v>
      </c>
      <c r="D198">
        <f>'List of Fee-based Services'!J186</f>
        <v>0</v>
      </c>
      <c r="E198" s="2">
        <f>'List of Fee-based Services'!O186</f>
        <v>0</v>
      </c>
      <c r="F198" s="2">
        <f>'List of Fee-based Services'!R186</f>
        <v>0</v>
      </c>
      <c r="G198" s="2">
        <f>'List of Fee-based Services'!U186</f>
        <v>0</v>
      </c>
      <c r="H198" s="2">
        <f>'List of Fee-based Services'!X186</f>
        <v>0</v>
      </c>
      <c r="I198" s="2">
        <f>'List of Fee-based Services'!I186</f>
        <v>0</v>
      </c>
      <c r="J198">
        <f>SUBTOTAL(3,Table3[[#This Row],[Service]])</f>
        <v>1</v>
      </c>
    </row>
    <row r="199" spans="1:10" x14ac:dyDescent="0.25">
      <c r="A199">
        <f>'List of Fee-based Services'!A187</f>
        <v>0</v>
      </c>
      <c r="B199">
        <f>'List of Fee-based Services'!B187</f>
        <v>0</v>
      </c>
      <c r="C199">
        <f>'List of Fee-based Services'!E187</f>
        <v>0</v>
      </c>
      <c r="D199">
        <f>'List of Fee-based Services'!J187</f>
        <v>0</v>
      </c>
      <c r="E199" s="2">
        <f>'List of Fee-based Services'!O187</f>
        <v>0</v>
      </c>
      <c r="F199" s="2">
        <f>'List of Fee-based Services'!R187</f>
        <v>0</v>
      </c>
      <c r="G199" s="2">
        <f>'List of Fee-based Services'!U187</f>
        <v>0</v>
      </c>
      <c r="H199" s="2">
        <f>'List of Fee-based Services'!X187</f>
        <v>0</v>
      </c>
      <c r="I199" s="2">
        <f>'List of Fee-based Services'!I187</f>
        <v>0</v>
      </c>
      <c r="J199">
        <f>SUBTOTAL(3,Table3[[#This Row],[Service]])</f>
        <v>1</v>
      </c>
    </row>
    <row r="200" spans="1:10" x14ac:dyDescent="0.25">
      <c r="A200">
        <f>'List of Fee-based Services'!A188</f>
        <v>0</v>
      </c>
      <c r="B200">
        <f>'List of Fee-based Services'!B188</f>
        <v>0</v>
      </c>
      <c r="C200">
        <f>'List of Fee-based Services'!E188</f>
        <v>0</v>
      </c>
      <c r="D200">
        <f>'List of Fee-based Services'!J188</f>
        <v>0</v>
      </c>
      <c r="E200" s="2">
        <f>'List of Fee-based Services'!O188</f>
        <v>0</v>
      </c>
      <c r="F200" s="2">
        <f>'List of Fee-based Services'!R188</f>
        <v>0</v>
      </c>
      <c r="G200" s="2">
        <f>'List of Fee-based Services'!U188</f>
        <v>0</v>
      </c>
      <c r="H200" s="2">
        <f>'List of Fee-based Services'!X188</f>
        <v>0</v>
      </c>
      <c r="I200" s="2">
        <f>'List of Fee-based Services'!I188</f>
        <v>0</v>
      </c>
      <c r="J200">
        <f>SUBTOTAL(3,Table3[[#This Row],[Service]])</f>
        <v>1</v>
      </c>
    </row>
    <row r="201" spans="1:10" x14ac:dyDescent="0.25">
      <c r="A201">
        <f>'List of Fee-based Services'!A189</f>
        <v>0</v>
      </c>
      <c r="B201">
        <f>'List of Fee-based Services'!B189</f>
        <v>0</v>
      </c>
      <c r="C201">
        <f>'List of Fee-based Services'!E189</f>
        <v>0</v>
      </c>
      <c r="D201">
        <f>'List of Fee-based Services'!J189</f>
        <v>0</v>
      </c>
      <c r="E201" s="2">
        <f>'List of Fee-based Services'!O189</f>
        <v>0</v>
      </c>
      <c r="F201" s="2">
        <f>'List of Fee-based Services'!R189</f>
        <v>0</v>
      </c>
      <c r="G201" s="2">
        <f>'List of Fee-based Services'!U189</f>
        <v>0</v>
      </c>
      <c r="H201" s="2">
        <f>'List of Fee-based Services'!X189</f>
        <v>0</v>
      </c>
      <c r="I201" s="2">
        <f>'List of Fee-based Services'!I189</f>
        <v>0</v>
      </c>
      <c r="J201">
        <f>SUBTOTAL(3,Table3[[#This Row],[Service]])</f>
        <v>1</v>
      </c>
    </row>
    <row r="202" spans="1:10" x14ac:dyDescent="0.25">
      <c r="A202">
        <f>'List of Fee-based Services'!A190</f>
        <v>0</v>
      </c>
      <c r="B202">
        <f>'List of Fee-based Services'!B190</f>
        <v>0</v>
      </c>
      <c r="C202">
        <f>'List of Fee-based Services'!E190</f>
        <v>0</v>
      </c>
      <c r="D202">
        <f>'List of Fee-based Services'!J190</f>
        <v>0</v>
      </c>
      <c r="E202" s="2">
        <f>'List of Fee-based Services'!O190</f>
        <v>0</v>
      </c>
      <c r="F202" s="2">
        <f>'List of Fee-based Services'!R190</f>
        <v>0</v>
      </c>
      <c r="G202" s="2">
        <f>'List of Fee-based Services'!U190</f>
        <v>0</v>
      </c>
      <c r="H202" s="2">
        <f>'List of Fee-based Services'!X190</f>
        <v>0</v>
      </c>
      <c r="I202" s="2">
        <f>'List of Fee-based Services'!I190</f>
        <v>0</v>
      </c>
      <c r="J202">
        <f>SUBTOTAL(3,Table3[[#This Row],[Service]])</f>
        <v>1</v>
      </c>
    </row>
    <row r="203" spans="1:10" x14ac:dyDescent="0.25">
      <c r="A203">
        <f>'List of Fee-based Services'!A191</f>
        <v>0</v>
      </c>
      <c r="B203">
        <f>'List of Fee-based Services'!B191</f>
        <v>0</v>
      </c>
      <c r="C203">
        <f>'List of Fee-based Services'!E191</f>
        <v>0</v>
      </c>
      <c r="D203">
        <f>'List of Fee-based Services'!J191</f>
        <v>0</v>
      </c>
      <c r="E203" s="2">
        <f>'List of Fee-based Services'!O191</f>
        <v>0</v>
      </c>
      <c r="F203" s="2">
        <f>'List of Fee-based Services'!R191</f>
        <v>0</v>
      </c>
      <c r="G203" s="2">
        <f>'List of Fee-based Services'!U191</f>
        <v>0</v>
      </c>
      <c r="H203" s="2">
        <f>'List of Fee-based Services'!X191</f>
        <v>0</v>
      </c>
      <c r="I203" s="2">
        <f>'List of Fee-based Services'!I191</f>
        <v>0</v>
      </c>
      <c r="J203">
        <f>SUBTOTAL(3,Table3[[#This Row],[Service]])</f>
        <v>1</v>
      </c>
    </row>
    <row r="204" spans="1:10" x14ac:dyDescent="0.25">
      <c r="A204">
        <f>'List of Fee-based Services'!A192</f>
        <v>0</v>
      </c>
      <c r="B204">
        <f>'List of Fee-based Services'!B192</f>
        <v>0</v>
      </c>
      <c r="C204">
        <f>'List of Fee-based Services'!E192</f>
        <v>0</v>
      </c>
      <c r="D204">
        <f>'List of Fee-based Services'!J192</f>
        <v>0</v>
      </c>
      <c r="E204" s="2">
        <f>'List of Fee-based Services'!O192</f>
        <v>0</v>
      </c>
      <c r="F204" s="2">
        <f>'List of Fee-based Services'!R192</f>
        <v>0</v>
      </c>
      <c r="G204" s="2">
        <f>'List of Fee-based Services'!U192</f>
        <v>0</v>
      </c>
      <c r="H204" s="2">
        <f>'List of Fee-based Services'!X192</f>
        <v>0</v>
      </c>
      <c r="I204" s="2">
        <f>'List of Fee-based Services'!I192</f>
        <v>0</v>
      </c>
      <c r="J204">
        <f>SUBTOTAL(3,Table3[[#This Row],[Service]])</f>
        <v>1</v>
      </c>
    </row>
    <row r="205" spans="1:10" x14ac:dyDescent="0.25">
      <c r="A205">
        <f>'List of Fee-based Services'!A193</f>
        <v>0</v>
      </c>
      <c r="B205">
        <f>'List of Fee-based Services'!B193</f>
        <v>0</v>
      </c>
      <c r="C205">
        <f>'List of Fee-based Services'!E193</f>
        <v>0</v>
      </c>
      <c r="D205">
        <f>'List of Fee-based Services'!J193</f>
        <v>0</v>
      </c>
      <c r="E205" s="2">
        <f>'List of Fee-based Services'!O193</f>
        <v>0</v>
      </c>
      <c r="F205" s="2">
        <f>'List of Fee-based Services'!R193</f>
        <v>0</v>
      </c>
      <c r="G205" s="2">
        <f>'List of Fee-based Services'!U193</f>
        <v>0</v>
      </c>
      <c r="H205" s="2">
        <f>'List of Fee-based Services'!X193</f>
        <v>0</v>
      </c>
      <c r="I205" s="2">
        <f>'List of Fee-based Services'!I193</f>
        <v>0</v>
      </c>
      <c r="J205">
        <f>SUBTOTAL(3,Table3[[#This Row],[Service]])</f>
        <v>1</v>
      </c>
    </row>
    <row r="206" spans="1:10" x14ac:dyDescent="0.25">
      <c r="A206">
        <f>'List of Fee-based Services'!A194</f>
        <v>0</v>
      </c>
      <c r="B206">
        <f>'List of Fee-based Services'!B194</f>
        <v>0</v>
      </c>
      <c r="C206">
        <f>'List of Fee-based Services'!E194</f>
        <v>0</v>
      </c>
      <c r="D206">
        <f>'List of Fee-based Services'!J194</f>
        <v>0</v>
      </c>
      <c r="E206" s="2">
        <f>'List of Fee-based Services'!O194</f>
        <v>0</v>
      </c>
      <c r="F206" s="2">
        <f>'List of Fee-based Services'!R194</f>
        <v>0</v>
      </c>
      <c r="G206" s="2">
        <f>'List of Fee-based Services'!U194</f>
        <v>0</v>
      </c>
      <c r="H206" s="2">
        <f>'List of Fee-based Services'!X194</f>
        <v>0</v>
      </c>
      <c r="I206" s="2">
        <f>'List of Fee-based Services'!I194</f>
        <v>0</v>
      </c>
      <c r="J206">
        <f>SUBTOTAL(3,Table3[[#This Row],[Service]])</f>
        <v>1</v>
      </c>
    </row>
    <row r="207" spans="1:10" x14ac:dyDescent="0.25">
      <c r="A207">
        <f>'List of Fee-based Services'!A195</f>
        <v>0</v>
      </c>
      <c r="B207">
        <f>'List of Fee-based Services'!B195</f>
        <v>0</v>
      </c>
      <c r="C207">
        <f>'List of Fee-based Services'!E195</f>
        <v>0</v>
      </c>
      <c r="D207">
        <f>'List of Fee-based Services'!J195</f>
        <v>0</v>
      </c>
      <c r="E207" s="2">
        <f>'List of Fee-based Services'!O195</f>
        <v>0</v>
      </c>
      <c r="F207" s="2">
        <f>'List of Fee-based Services'!R195</f>
        <v>0</v>
      </c>
      <c r="G207" s="2">
        <f>'List of Fee-based Services'!U195</f>
        <v>0</v>
      </c>
      <c r="H207" s="2">
        <f>'List of Fee-based Services'!X195</f>
        <v>0</v>
      </c>
      <c r="I207" s="2">
        <f>'List of Fee-based Services'!I195</f>
        <v>0</v>
      </c>
      <c r="J207">
        <f>SUBTOTAL(3,Table3[[#This Row],[Service]])</f>
        <v>1</v>
      </c>
    </row>
    <row r="208" spans="1:10" x14ac:dyDescent="0.25">
      <c r="A208">
        <f>'List of Fee-based Services'!A196</f>
        <v>0</v>
      </c>
      <c r="B208">
        <f>'List of Fee-based Services'!B196</f>
        <v>0</v>
      </c>
      <c r="C208">
        <f>'List of Fee-based Services'!E196</f>
        <v>0</v>
      </c>
      <c r="D208">
        <f>'List of Fee-based Services'!J196</f>
        <v>0</v>
      </c>
      <c r="E208" s="2">
        <f>'List of Fee-based Services'!O196</f>
        <v>0</v>
      </c>
      <c r="F208" s="2">
        <f>'List of Fee-based Services'!R196</f>
        <v>0</v>
      </c>
      <c r="G208" s="2">
        <f>'List of Fee-based Services'!U196</f>
        <v>0</v>
      </c>
      <c r="H208" s="2">
        <f>'List of Fee-based Services'!X196</f>
        <v>0</v>
      </c>
      <c r="I208" s="2">
        <f>'List of Fee-based Services'!I196</f>
        <v>0</v>
      </c>
      <c r="J208">
        <f>SUBTOTAL(3,Table3[[#This Row],[Service]])</f>
        <v>1</v>
      </c>
    </row>
    <row r="209" spans="1:10" x14ac:dyDescent="0.25">
      <c r="A209">
        <f>'List of Fee-based Services'!A197</f>
        <v>0</v>
      </c>
      <c r="B209">
        <f>'List of Fee-based Services'!B197</f>
        <v>0</v>
      </c>
      <c r="C209">
        <f>'List of Fee-based Services'!E197</f>
        <v>0</v>
      </c>
      <c r="D209">
        <f>'List of Fee-based Services'!J197</f>
        <v>0</v>
      </c>
      <c r="E209" s="2">
        <f>'List of Fee-based Services'!O197</f>
        <v>0</v>
      </c>
      <c r="F209" s="2">
        <f>'List of Fee-based Services'!R197</f>
        <v>0</v>
      </c>
      <c r="G209" s="2">
        <f>'List of Fee-based Services'!U197</f>
        <v>0</v>
      </c>
      <c r="H209" s="2">
        <f>'List of Fee-based Services'!X197</f>
        <v>0</v>
      </c>
      <c r="I209" s="2">
        <f>'List of Fee-based Services'!I197</f>
        <v>0</v>
      </c>
      <c r="J209">
        <f>SUBTOTAL(3,Table3[[#This Row],[Service]])</f>
        <v>1</v>
      </c>
    </row>
    <row r="210" spans="1:10" x14ac:dyDescent="0.25">
      <c r="A210">
        <f>'List of Fee-based Services'!A198</f>
        <v>0</v>
      </c>
      <c r="B210">
        <f>'List of Fee-based Services'!B198</f>
        <v>0</v>
      </c>
      <c r="C210">
        <f>'List of Fee-based Services'!E198</f>
        <v>0</v>
      </c>
      <c r="D210">
        <f>'List of Fee-based Services'!J198</f>
        <v>0</v>
      </c>
      <c r="E210" s="2">
        <f>'List of Fee-based Services'!O198</f>
        <v>0</v>
      </c>
      <c r="F210" s="2">
        <f>'List of Fee-based Services'!R198</f>
        <v>0</v>
      </c>
      <c r="G210" s="2">
        <f>'List of Fee-based Services'!U198</f>
        <v>0</v>
      </c>
      <c r="H210" s="2">
        <f>'List of Fee-based Services'!X198</f>
        <v>0</v>
      </c>
      <c r="I210" s="2">
        <f>'List of Fee-based Services'!I198</f>
        <v>0</v>
      </c>
      <c r="J210">
        <f>SUBTOTAL(3,Table3[[#This Row],[Service]])</f>
        <v>1</v>
      </c>
    </row>
    <row r="211" spans="1:10" x14ac:dyDescent="0.25">
      <c r="A211">
        <f>'List of Fee-based Services'!A199</f>
        <v>0</v>
      </c>
      <c r="B211">
        <f>'List of Fee-based Services'!B199</f>
        <v>0</v>
      </c>
      <c r="C211">
        <f>'List of Fee-based Services'!E199</f>
        <v>0</v>
      </c>
      <c r="D211">
        <f>'List of Fee-based Services'!J199</f>
        <v>0</v>
      </c>
      <c r="E211" s="2">
        <f>'List of Fee-based Services'!O199</f>
        <v>0</v>
      </c>
      <c r="F211" s="2">
        <f>'List of Fee-based Services'!R199</f>
        <v>0</v>
      </c>
      <c r="G211" s="2">
        <f>'List of Fee-based Services'!U199</f>
        <v>0</v>
      </c>
      <c r="H211" s="2">
        <f>'List of Fee-based Services'!X199</f>
        <v>0</v>
      </c>
      <c r="I211" s="2">
        <f>'List of Fee-based Services'!I199</f>
        <v>0</v>
      </c>
      <c r="J211">
        <f>SUBTOTAL(3,Table3[[#This Row],[Service]])</f>
        <v>1</v>
      </c>
    </row>
    <row r="212" spans="1:10" x14ac:dyDescent="0.25">
      <c r="A212">
        <f>'List of Fee-based Services'!A200</f>
        <v>0</v>
      </c>
      <c r="B212">
        <f>'List of Fee-based Services'!B200</f>
        <v>0</v>
      </c>
      <c r="C212">
        <f>'List of Fee-based Services'!E200</f>
        <v>0</v>
      </c>
      <c r="D212">
        <f>'List of Fee-based Services'!J200</f>
        <v>0</v>
      </c>
      <c r="E212" s="2">
        <f>'List of Fee-based Services'!O200</f>
        <v>0</v>
      </c>
      <c r="F212" s="2">
        <f>'List of Fee-based Services'!R200</f>
        <v>0</v>
      </c>
      <c r="G212" s="2">
        <f>'List of Fee-based Services'!U200</f>
        <v>0</v>
      </c>
      <c r="H212" s="2">
        <f>'List of Fee-based Services'!X200</f>
        <v>0</v>
      </c>
      <c r="I212" s="2">
        <f>'List of Fee-based Services'!I200</f>
        <v>0</v>
      </c>
      <c r="J212">
        <f>SUBTOTAL(3,Table3[[#This Row],[Service]])</f>
        <v>1</v>
      </c>
    </row>
    <row r="213" spans="1:10" x14ac:dyDescent="0.25">
      <c r="A213">
        <f>'List of Fee-based Services'!A201</f>
        <v>0</v>
      </c>
      <c r="B213">
        <f>'List of Fee-based Services'!B201</f>
        <v>0</v>
      </c>
      <c r="C213">
        <f>'List of Fee-based Services'!E201</f>
        <v>0</v>
      </c>
      <c r="D213">
        <f>'List of Fee-based Services'!J201</f>
        <v>0</v>
      </c>
      <c r="E213" s="2">
        <f>'List of Fee-based Services'!O201</f>
        <v>0</v>
      </c>
      <c r="F213" s="2">
        <f>'List of Fee-based Services'!R201</f>
        <v>0</v>
      </c>
      <c r="G213" s="2">
        <f>'List of Fee-based Services'!U201</f>
        <v>0</v>
      </c>
      <c r="H213" s="2">
        <f>'List of Fee-based Services'!X201</f>
        <v>0</v>
      </c>
      <c r="I213" s="2">
        <f>'List of Fee-based Services'!I201</f>
        <v>0</v>
      </c>
      <c r="J213">
        <f>SUBTOTAL(3,Table3[[#This Row],[Service]])</f>
        <v>1</v>
      </c>
    </row>
    <row r="214" spans="1:10" x14ac:dyDescent="0.25">
      <c r="A214">
        <f>'List of Fee-based Services'!A202</f>
        <v>0</v>
      </c>
      <c r="B214">
        <f>'List of Fee-based Services'!B202</f>
        <v>0</v>
      </c>
      <c r="C214">
        <f>'List of Fee-based Services'!E202</f>
        <v>0</v>
      </c>
      <c r="D214">
        <f>'List of Fee-based Services'!J202</f>
        <v>0</v>
      </c>
      <c r="E214" s="2">
        <f>'List of Fee-based Services'!O202</f>
        <v>0</v>
      </c>
      <c r="F214" s="2">
        <f>'List of Fee-based Services'!R202</f>
        <v>0</v>
      </c>
      <c r="G214" s="2">
        <f>'List of Fee-based Services'!U202</f>
        <v>0</v>
      </c>
      <c r="H214" s="2">
        <f>'List of Fee-based Services'!X202</f>
        <v>0</v>
      </c>
      <c r="I214" s="2">
        <f>'List of Fee-based Services'!I202</f>
        <v>0</v>
      </c>
      <c r="J214">
        <f>SUBTOTAL(3,Table3[[#This Row],[Service]])</f>
        <v>1</v>
      </c>
    </row>
    <row r="215" spans="1:10" x14ac:dyDescent="0.25">
      <c r="A215">
        <f>'List of Fee-based Services'!A203</f>
        <v>0</v>
      </c>
      <c r="B215">
        <f>'List of Fee-based Services'!B203</f>
        <v>0</v>
      </c>
      <c r="C215">
        <f>'List of Fee-based Services'!E203</f>
        <v>0</v>
      </c>
      <c r="D215">
        <f>'List of Fee-based Services'!J203</f>
        <v>0</v>
      </c>
      <c r="E215" s="2">
        <f>'List of Fee-based Services'!O203</f>
        <v>0</v>
      </c>
      <c r="F215" s="2">
        <f>'List of Fee-based Services'!R203</f>
        <v>0</v>
      </c>
      <c r="G215" s="2">
        <f>'List of Fee-based Services'!U203</f>
        <v>0</v>
      </c>
      <c r="H215" s="2">
        <f>'List of Fee-based Services'!X203</f>
        <v>0</v>
      </c>
      <c r="I215" s="2">
        <f>'List of Fee-based Services'!I203</f>
        <v>0</v>
      </c>
      <c r="J215">
        <f>SUBTOTAL(3,Table3[[#This Row],[Service]])</f>
        <v>1</v>
      </c>
    </row>
    <row r="216" spans="1:10" x14ac:dyDescent="0.25">
      <c r="A216">
        <f>'List of Fee-based Services'!A204</f>
        <v>0</v>
      </c>
      <c r="B216">
        <f>'List of Fee-based Services'!B204</f>
        <v>0</v>
      </c>
      <c r="C216">
        <f>'List of Fee-based Services'!E204</f>
        <v>0</v>
      </c>
      <c r="D216">
        <f>'List of Fee-based Services'!J204</f>
        <v>0</v>
      </c>
      <c r="E216" s="2">
        <f>'List of Fee-based Services'!O204</f>
        <v>0</v>
      </c>
      <c r="F216" s="2">
        <f>'List of Fee-based Services'!R204</f>
        <v>0</v>
      </c>
      <c r="G216" s="2">
        <f>'List of Fee-based Services'!U204</f>
        <v>0</v>
      </c>
      <c r="H216" s="2">
        <f>'List of Fee-based Services'!X204</f>
        <v>0</v>
      </c>
      <c r="I216" s="2">
        <f>'List of Fee-based Services'!I204</f>
        <v>0</v>
      </c>
      <c r="J216">
        <f>SUBTOTAL(3,Table3[[#This Row],[Service]])</f>
        <v>1</v>
      </c>
    </row>
    <row r="217" spans="1:10" x14ac:dyDescent="0.25">
      <c r="A217">
        <f>'List of Fee-based Services'!A205</f>
        <v>0</v>
      </c>
      <c r="B217">
        <f>'List of Fee-based Services'!B205</f>
        <v>0</v>
      </c>
      <c r="C217">
        <f>'List of Fee-based Services'!E205</f>
        <v>0</v>
      </c>
      <c r="D217">
        <f>'List of Fee-based Services'!J205</f>
        <v>0</v>
      </c>
      <c r="E217" s="2">
        <f>'List of Fee-based Services'!O205</f>
        <v>0</v>
      </c>
      <c r="F217" s="2">
        <f>'List of Fee-based Services'!R205</f>
        <v>0</v>
      </c>
      <c r="G217" s="2">
        <f>'List of Fee-based Services'!U205</f>
        <v>0</v>
      </c>
      <c r="H217" s="2">
        <f>'List of Fee-based Services'!X205</f>
        <v>0</v>
      </c>
      <c r="I217" s="2">
        <f>'List of Fee-based Services'!I205</f>
        <v>0</v>
      </c>
      <c r="J217">
        <f>SUBTOTAL(3,Table3[[#This Row],[Service]])</f>
        <v>1</v>
      </c>
    </row>
    <row r="218" spans="1:10" x14ac:dyDescent="0.25">
      <c r="A218">
        <f>'List of Fee-based Services'!A206</f>
        <v>0</v>
      </c>
      <c r="B218">
        <f>'List of Fee-based Services'!B206</f>
        <v>0</v>
      </c>
      <c r="C218">
        <f>'List of Fee-based Services'!E206</f>
        <v>0</v>
      </c>
      <c r="D218">
        <f>'List of Fee-based Services'!J206</f>
        <v>0</v>
      </c>
      <c r="E218" s="2">
        <f>'List of Fee-based Services'!O206</f>
        <v>0</v>
      </c>
      <c r="F218" s="2">
        <f>'List of Fee-based Services'!R206</f>
        <v>0</v>
      </c>
      <c r="G218" s="2">
        <f>'List of Fee-based Services'!U206</f>
        <v>0</v>
      </c>
      <c r="H218" s="2">
        <f>'List of Fee-based Services'!X206</f>
        <v>0</v>
      </c>
      <c r="I218" s="2">
        <f>'List of Fee-based Services'!I206</f>
        <v>0</v>
      </c>
      <c r="J218">
        <f>SUBTOTAL(3,Table3[[#This Row],[Service]])</f>
        <v>1</v>
      </c>
    </row>
    <row r="219" spans="1:10" x14ac:dyDescent="0.25">
      <c r="A219">
        <f>'List of Fee-based Services'!A207</f>
        <v>0</v>
      </c>
      <c r="B219">
        <f>'List of Fee-based Services'!B207</f>
        <v>0</v>
      </c>
      <c r="C219">
        <f>'List of Fee-based Services'!E207</f>
        <v>0</v>
      </c>
      <c r="D219">
        <f>'List of Fee-based Services'!J207</f>
        <v>0</v>
      </c>
      <c r="E219" s="2">
        <f>'List of Fee-based Services'!O207</f>
        <v>0</v>
      </c>
      <c r="F219" s="2">
        <f>'List of Fee-based Services'!R207</f>
        <v>0</v>
      </c>
      <c r="G219" s="2">
        <f>'List of Fee-based Services'!U207</f>
        <v>0</v>
      </c>
      <c r="H219" s="2">
        <f>'List of Fee-based Services'!X207</f>
        <v>0</v>
      </c>
      <c r="I219" s="2">
        <f>'List of Fee-based Services'!I207</f>
        <v>0</v>
      </c>
      <c r="J219">
        <f>SUBTOTAL(3,Table3[[#This Row],[Service]])</f>
        <v>1</v>
      </c>
    </row>
    <row r="220" spans="1:10" x14ac:dyDescent="0.25">
      <c r="A220">
        <f>'List of Fee-based Services'!A208</f>
        <v>0</v>
      </c>
      <c r="B220">
        <f>'List of Fee-based Services'!B208</f>
        <v>0</v>
      </c>
      <c r="C220">
        <f>'List of Fee-based Services'!E208</f>
        <v>0</v>
      </c>
      <c r="D220">
        <f>'List of Fee-based Services'!J208</f>
        <v>0</v>
      </c>
      <c r="E220" s="2">
        <f>'List of Fee-based Services'!O208</f>
        <v>0</v>
      </c>
      <c r="F220" s="2">
        <f>'List of Fee-based Services'!R208</f>
        <v>0</v>
      </c>
      <c r="G220" s="2">
        <f>'List of Fee-based Services'!U208</f>
        <v>0</v>
      </c>
      <c r="H220" s="2">
        <f>'List of Fee-based Services'!X208</f>
        <v>0</v>
      </c>
      <c r="I220" s="2">
        <f>'List of Fee-based Services'!I208</f>
        <v>0</v>
      </c>
      <c r="J220">
        <f>SUBTOTAL(3,Table3[[#This Row],[Service]])</f>
        <v>1</v>
      </c>
    </row>
    <row r="221" spans="1:10" x14ac:dyDescent="0.25">
      <c r="A221">
        <f>'List of Fee-based Services'!A209</f>
        <v>0</v>
      </c>
      <c r="B221">
        <f>'List of Fee-based Services'!B209</f>
        <v>0</v>
      </c>
      <c r="C221">
        <f>'List of Fee-based Services'!E209</f>
        <v>0</v>
      </c>
      <c r="D221">
        <f>'List of Fee-based Services'!J209</f>
        <v>0</v>
      </c>
      <c r="E221" s="2">
        <f>'List of Fee-based Services'!O209</f>
        <v>0</v>
      </c>
      <c r="F221" s="2">
        <f>'List of Fee-based Services'!R209</f>
        <v>0</v>
      </c>
      <c r="G221" s="2">
        <f>'List of Fee-based Services'!U209</f>
        <v>0</v>
      </c>
      <c r="H221" s="2">
        <f>'List of Fee-based Services'!X209</f>
        <v>0</v>
      </c>
      <c r="I221" s="2">
        <f>'List of Fee-based Services'!I209</f>
        <v>0</v>
      </c>
      <c r="J221">
        <f>SUBTOTAL(3,Table3[[#This Row],[Service]])</f>
        <v>1</v>
      </c>
    </row>
    <row r="222" spans="1:10" x14ac:dyDescent="0.25">
      <c r="A222">
        <f>'List of Fee-based Services'!A210</f>
        <v>0</v>
      </c>
      <c r="B222">
        <f>'List of Fee-based Services'!B210</f>
        <v>0</v>
      </c>
      <c r="C222">
        <f>'List of Fee-based Services'!E210</f>
        <v>0</v>
      </c>
      <c r="D222">
        <f>'List of Fee-based Services'!J210</f>
        <v>0</v>
      </c>
      <c r="E222" s="2">
        <f>'List of Fee-based Services'!O210</f>
        <v>0</v>
      </c>
      <c r="F222" s="2">
        <f>'List of Fee-based Services'!R210</f>
        <v>0</v>
      </c>
      <c r="G222" s="2">
        <f>'List of Fee-based Services'!U210</f>
        <v>0</v>
      </c>
      <c r="H222" s="2">
        <f>'List of Fee-based Services'!X210</f>
        <v>0</v>
      </c>
      <c r="I222" s="2">
        <f>'List of Fee-based Services'!I210</f>
        <v>0</v>
      </c>
      <c r="J222">
        <f>SUBTOTAL(3,Table3[[#This Row],[Service]])</f>
        <v>1</v>
      </c>
    </row>
    <row r="223" spans="1:10" x14ac:dyDescent="0.25">
      <c r="A223">
        <f>'List of Fee-based Services'!A211</f>
        <v>0</v>
      </c>
      <c r="B223">
        <f>'List of Fee-based Services'!B211</f>
        <v>0</v>
      </c>
      <c r="C223">
        <f>'List of Fee-based Services'!E211</f>
        <v>0</v>
      </c>
      <c r="D223">
        <f>'List of Fee-based Services'!J211</f>
        <v>0</v>
      </c>
      <c r="E223" s="2">
        <f>'List of Fee-based Services'!O211</f>
        <v>0</v>
      </c>
      <c r="F223" s="2">
        <f>'List of Fee-based Services'!R211</f>
        <v>0</v>
      </c>
      <c r="G223" s="2">
        <f>'List of Fee-based Services'!U211</f>
        <v>0</v>
      </c>
      <c r="H223" s="2">
        <f>'List of Fee-based Services'!X211</f>
        <v>0</v>
      </c>
      <c r="I223" s="2">
        <f>'List of Fee-based Services'!I211</f>
        <v>0</v>
      </c>
      <c r="J223">
        <f>SUBTOTAL(3,Table3[[#This Row],[Service]])</f>
        <v>1</v>
      </c>
    </row>
    <row r="224" spans="1:10" x14ac:dyDescent="0.25">
      <c r="A224">
        <f>'List of Fee-based Services'!A212</f>
        <v>0</v>
      </c>
      <c r="B224">
        <f>'List of Fee-based Services'!B212</f>
        <v>0</v>
      </c>
      <c r="C224">
        <f>'List of Fee-based Services'!E212</f>
        <v>0</v>
      </c>
      <c r="D224">
        <f>'List of Fee-based Services'!J212</f>
        <v>0</v>
      </c>
      <c r="E224" s="2">
        <f>'List of Fee-based Services'!O212</f>
        <v>0</v>
      </c>
      <c r="F224" s="2">
        <f>'List of Fee-based Services'!R212</f>
        <v>0</v>
      </c>
      <c r="G224" s="2">
        <f>'List of Fee-based Services'!U212</f>
        <v>0</v>
      </c>
      <c r="H224" s="2">
        <f>'List of Fee-based Services'!X212</f>
        <v>0</v>
      </c>
      <c r="I224" s="2">
        <f>'List of Fee-based Services'!I212</f>
        <v>0</v>
      </c>
      <c r="J224">
        <f>SUBTOTAL(3,Table3[[#This Row],[Service]])</f>
        <v>1</v>
      </c>
    </row>
    <row r="225" spans="1:10" x14ac:dyDescent="0.25">
      <c r="A225">
        <f>'List of Fee-based Services'!A213</f>
        <v>0</v>
      </c>
      <c r="B225">
        <f>'List of Fee-based Services'!B213</f>
        <v>0</v>
      </c>
      <c r="C225">
        <f>'List of Fee-based Services'!E213</f>
        <v>0</v>
      </c>
      <c r="D225">
        <f>'List of Fee-based Services'!J213</f>
        <v>0</v>
      </c>
      <c r="E225" s="2">
        <f>'List of Fee-based Services'!O213</f>
        <v>0</v>
      </c>
      <c r="F225" s="2">
        <f>'List of Fee-based Services'!R213</f>
        <v>0</v>
      </c>
      <c r="G225" s="2">
        <f>'List of Fee-based Services'!U213</f>
        <v>0</v>
      </c>
      <c r="H225" s="2">
        <f>'List of Fee-based Services'!X213</f>
        <v>0</v>
      </c>
      <c r="I225" s="2">
        <f>'List of Fee-based Services'!I213</f>
        <v>0</v>
      </c>
      <c r="J225">
        <f>SUBTOTAL(3,Table3[[#This Row],[Service]])</f>
        <v>1</v>
      </c>
    </row>
    <row r="226" spans="1:10" x14ac:dyDescent="0.25">
      <c r="A226">
        <f>'List of Fee-based Services'!A214</f>
        <v>0</v>
      </c>
      <c r="B226">
        <f>'List of Fee-based Services'!B214</f>
        <v>0</v>
      </c>
      <c r="C226">
        <f>'List of Fee-based Services'!E214</f>
        <v>0</v>
      </c>
      <c r="D226">
        <f>'List of Fee-based Services'!J214</f>
        <v>0</v>
      </c>
      <c r="E226" s="2">
        <f>'List of Fee-based Services'!O214</f>
        <v>0</v>
      </c>
      <c r="F226" s="2">
        <f>'List of Fee-based Services'!R214</f>
        <v>0</v>
      </c>
      <c r="G226" s="2">
        <f>'List of Fee-based Services'!U214</f>
        <v>0</v>
      </c>
      <c r="H226" s="2">
        <f>'List of Fee-based Services'!X214</f>
        <v>0</v>
      </c>
      <c r="I226" s="2">
        <f>'List of Fee-based Services'!I214</f>
        <v>0</v>
      </c>
      <c r="J226">
        <f>SUBTOTAL(3,Table3[[#This Row],[Service]])</f>
        <v>1</v>
      </c>
    </row>
    <row r="227" spans="1:10" x14ac:dyDescent="0.25">
      <c r="A227">
        <f>'List of Fee-based Services'!A215</f>
        <v>0</v>
      </c>
      <c r="B227">
        <f>'List of Fee-based Services'!B215</f>
        <v>0</v>
      </c>
      <c r="C227">
        <f>'List of Fee-based Services'!E215</f>
        <v>0</v>
      </c>
      <c r="D227">
        <f>'List of Fee-based Services'!J215</f>
        <v>0</v>
      </c>
      <c r="E227" s="2">
        <f>'List of Fee-based Services'!O215</f>
        <v>0</v>
      </c>
      <c r="F227" s="2">
        <f>'List of Fee-based Services'!R215</f>
        <v>0</v>
      </c>
      <c r="G227" s="2">
        <f>'List of Fee-based Services'!U215</f>
        <v>0</v>
      </c>
      <c r="H227" s="2">
        <f>'List of Fee-based Services'!X215</f>
        <v>0</v>
      </c>
      <c r="I227" s="2">
        <f>'List of Fee-based Services'!I215</f>
        <v>0</v>
      </c>
      <c r="J227">
        <f>SUBTOTAL(3,Table3[[#This Row],[Service]])</f>
        <v>1</v>
      </c>
    </row>
    <row r="228" spans="1:10" x14ac:dyDescent="0.25">
      <c r="A228">
        <f>'List of Fee-based Services'!A216</f>
        <v>0</v>
      </c>
      <c r="B228">
        <f>'List of Fee-based Services'!B216</f>
        <v>0</v>
      </c>
      <c r="C228">
        <f>'List of Fee-based Services'!E216</f>
        <v>0</v>
      </c>
      <c r="D228">
        <f>'List of Fee-based Services'!J216</f>
        <v>0</v>
      </c>
      <c r="E228" s="2">
        <f>'List of Fee-based Services'!O216</f>
        <v>0</v>
      </c>
      <c r="F228" s="2">
        <f>'List of Fee-based Services'!R216</f>
        <v>0</v>
      </c>
      <c r="G228" s="2">
        <f>'List of Fee-based Services'!U216</f>
        <v>0</v>
      </c>
      <c r="H228" s="2">
        <f>'List of Fee-based Services'!X216</f>
        <v>0</v>
      </c>
      <c r="I228" s="2">
        <f>'List of Fee-based Services'!I216</f>
        <v>0</v>
      </c>
      <c r="J228">
        <f>SUBTOTAL(3,Table3[[#This Row],[Service]])</f>
        <v>1</v>
      </c>
    </row>
    <row r="229" spans="1:10" x14ac:dyDescent="0.25">
      <c r="A229">
        <f>'List of Fee-based Services'!A217</f>
        <v>0</v>
      </c>
      <c r="B229">
        <f>'List of Fee-based Services'!B217</f>
        <v>0</v>
      </c>
      <c r="C229">
        <f>'List of Fee-based Services'!E217</f>
        <v>0</v>
      </c>
      <c r="D229">
        <f>'List of Fee-based Services'!J217</f>
        <v>0</v>
      </c>
      <c r="E229" s="2">
        <f>'List of Fee-based Services'!O217</f>
        <v>0</v>
      </c>
      <c r="F229" s="2">
        <f>'List of Fee-based Services'!R217</f>
        <v>0</v>
      </c>
      <c r="G229" s="2">
        <f>'List of Fee-based Services'!U217</f>
        <v>0</v>
      </c>
      <c r="H229" s="2">
        <f>'List of Fee-based Services'!X217</f>
        <v>0</v>
      </c>
      <c r="I229" s="2">
        <f>'List of Fee-based Services'!I217</f>
        <v>0</v>
      </c>
      <c r="J229">
        <f>SUBTOTAL(3,Table3[[#This Row],[Service]])</f>
        <v>1</v>
      </c>
    </row>
    <row r="230" spans="1:10" x14ac:dyDescent="0.25">
      <c r="A230">
        <f>'List of Fee-based Services'!A218</f>
        <v>0</v>
      </c>
      <c r="B230">
        <f>'List of Fee-based Services'!B218</f>
        <v>0</v>
      </c>
      <c r="C230">
        <f>'List of Fee-based Services'!E218</f>
        <v>0</v>
      </c>
      <c r="D230">
        <f>'List of Fee-based Services'!J218</f>
        <v>0</v>
      </c>
      <c r="E230" s="2">
        <f>'List of Fee-based Services'!O218</f>
        <v>0</v>
      </c>
      <c r="F230" s="2">
        <f>'List of Fee-based Services'!R218</f>
        <v>0</v>
      </c>
      <c r="G230" s="2">
        <f>'List of Fee-based Services'!U218</f>
        <v>0</v>
      </c>
      <c r="H230" s="2">
        <f>'List of Fee-based Services'!X218</f>
        <v>0</v>
      </c>
      <c r="I230" s="2">
        <f>'List of Fee-based Services'!I218</f>
        <v>0</v>
      </c>
      <c r="J230">
        <f>SUBTOTAL(3,Table3[[#This Row],[Service]])</f>
        <v>1</v>
      </c>
    </row>
    <row r="231" spans="1:10" x14ac:dyDescent="0.25">
      <c r="A231">
        <f>'List of Fee-based Services'!A219</f>
        <v>0</v>
      </c>
      <c r="B231">
        <f>'List of Fee-based Services'!B219</f>
        <v>0</v>
      </c>
      <c r="C231">
        <f>'List of Fee-based Services'!E219</f>
        <v>0</v>
      </c>
      <c r="D231">
        <f>'List of Fee-based Services'!J219</f>
        <v>0</v>
      </c>
      <c r="E231" s="2">
        <f>'List of Fee-based Services'!O219</f>
        <v>0</v>
      </c>
      <c r="F231" s="2">
        <f>'List of Fee-based Services'!R219</f>
        <v>0</v>
      </c>
      <c r="G231" s="2">
        <f>'List of Fee-based Services'!U219</f>
        <v>0</v>
      </c>
      <c r="H231" s="2">
        <f>'List of Fee-based Services'!X219</f>
        <v>0</v>
      </c>
      <c r="I231" s="2">
        <f>'List of Fee-based Services'!I219</f>
        <v>0</v>
      </c>
      <c r="J231">
        <f>SUBTOTAL(3,Table3[[#This Row],[Service]])</f>
        <v>1</v>
      </c>
    </row>
    <row r="232" spans="1:10" x14ac:dyDescent="0.25">
      <c r="A232">
        <f>'List of Fee-based Services'!A220</f>
        <v>0</v>
      </c>
      <c r="B232">
        <f>'List of Fee-based Services'!B220</f>
        <v>0</v>
      </c>
      <c r="C232">
        <f>'List of Fee-based Services'!E220</f>
        <v>0</v>
      </c>
      <c r="D232">
        <f>'List of Fee-based Services'!J220</f>
        <v>0</v>
      </c>
      <c r="E232" s="2">
        <f>'List of Fee-based Services'!O220</f>
        <v>0</v>
      </c>
      <c r="F232" s="2">
        <f>'List of Fee-based Services'!R220</f>
        <v>0</v>
      </c>
      <c r="G232" s="2">
        <f>'List of Fee-based Services'!U220</f>
        <v>0</v>
      </c>
      <c r="H232" s="2">
        <f>'List of Fee-based Services'!X220</f>
        <v>0</v>
      </c>
      <c r="I232" s="2">
        <f>'List of Fee-based Services'!I220</f>
        <v>0</v>
      </c>
      <c r="J232">
        <f>SUBTOTAL(3,Table3[[#This Row],[Service]])</f>
        <v>1</v>
      </c>
    </row>
    <row r="233" spans="1:10" x14ac:dyDescent="0.25">
      <c r="A233">
        <f>'List of Fee-based Services'!A221</f>
        <v>0</v>
      </c>
      <c r="B233">
        <f>'List of Fee-based Services'!B221</f>
        <v>0</v>
      </c>
      <c r="C233">
        <f>'List of Fee-based Services'!E221</f>
        <v>0</v>
      </c>
      <c r="D233">
        <f>'List of Fee-based Services'!J221</f>
        <v>0</v>
      </c>
      <c r="E233" s="2">
        <f>'List of Fee-based Services'!O221</f>
        <v>0</v>
      </c>
      <c r="F233" s="2">
        <f>'List of Fee-based Services'!R221</f>
        <v>0</v>
      </c>
      <c r="G233" s="2">
        <f>'List of Fee-based Services'!U221</f>
        <v>0</v>
      </c>
      <c r="H233" s="2">
        <f>'List of Fee-based Services'!X221</f>
        <v>0</v>
      </c>
      <c r="I233" s="2">
        <f>'List of Fee-based Services'!I221</f>
        <v>0</v>
      </c>
      <c r="J233">
        <f>SUBTOTAL(3,Table3[[#This Row],[Service]])</f>
        <v>1</v>
      </c>
    </row>
    <row r="234" spans="1:10" x14ac:dyDescent="0.25">
      <c r="A234">
        <f>'List of Fee-based Services'!A222</f>
        <v>0</v>
      </c>
      <c r="B234">
        <f>'List of Fee-based Services'!B222</f>
        <v>0</v>
      </c>
      <c r="C234">
        <f>'List of Fee-based Services'!E222</f>
        <v>0</v>
      </c>
      <c r="D234">
        <f>'List of Fee-based Services'!J222</f>
        <v>0</v>
      </c>
      <c r="E234" s="2">
        <f>'List of Fee-based Services'!O222</f>
        <v>0</v>
      </c>
      <c r="F234" s="2">
        <f>'List of Fee-based Services'!R222</f>
        <v>0</v>
      </c>
      <c r="G234" s="2">
        <f>'List of Fee-based Services'!U222</f>
        <v>0</v>
      </c>
      <c r="H234" s="2">
        <f>'List of Fee-based Services'!X222</f>
        <v>0</v>
      </c>
      <c r="I234" s="2">
        <f>'List of Fee-based Services'!I222</f>
        <v>0</v>
      </c>
      <c r="J234">
        <f>SUBTOTAL(3,Table3[[#This Row],[Service]])</f>
        <v>1</v>
      </c>
    </row>
    <row r="235" spans="1:10" x14ac:dyDescent="0.25">
      <c r="A235">
        <f>'List of Fee-based Services'!A223</f>
        <v>0</v>
      </c>
      <c r="B235">
        <f>'List of Fee-based Services'!B223</f>
        <v>0</v>
      </c>
      <c r="C235">
        <f>'List of Fee-based Services'!E223</f>
        <v>0</v>
      </c>
      <c r="D235">
        <f>'List of Fee-based Services'!J223</f>
        <v>0</v>
      </c>
      <c r="E235" s="2">
        <f>'List of Fee-based Services'!O223</f>
        <v>0</v>
      </c>
      <c r="F235" s="2">
        <f>'List of Fee-based Services'!R223</f>
        <v>0</v>
      </c>
      <c r="G235" s="2">
        <f>'List of Fee-based Services'!U223</f>
        <v>0</v>
      </c>
      <c r="H235" s="2">
        <f>'List of Fee-based Services'!X223</f>
        <v>0</v>
      </c>
      <c r="I235" s="2">
        <f>'List of Fee-based Services'!I223</f>
        <v>0</v>
      </c>
      <c r="J235">
        <f>SUBTOTAL(3,Table3[[#This Row],[Service]])</f>
        <v>1</v>
      </c>
    </row>
    <row r="236" spans="1:10" x14ac:dyDescent="0.25">
      <c r="A236">
        <f>'List of Fee-based Services'!A224</f>
        <v>0</v>
      </c>
      <c r="B236">
        <f>'List of Fee-based Services'!B224</f>
        <v>0</v>
      </c>
      <c r="C236">
        <f>'List of Fee-based Services'!E224</f>
        <v>0</v>
      </c>
      <c r="D236">
        <f>'List of Fee-based Services'!J224</f>
        <v>0</v>
      </c>
      <c r="E236" s="2">
        <f>'List of Fee-based Services'!O224</f>
        <v>0</v>
      </c>
      <c r="F236" s="2">
        <f>'List of Fee-based Services'!R224</f>
        <v>0</v>
      </c>
      <c r="G236" s="2">
        <f>'List of Fee-based Services'!U224</f>
        <v>0</v>
      </c>
      <c r="H236" s="2">
        <f>'List of Fee-based Services'!X224</f>
        <v>0</v>
      </c>
      <c r="I236" s="2">
        <f>'List of Fee-based Services'!I224</f>
        <v>0</v>
      </c>
      <c r="J236">
        <f>SUBTOTAL(3,Table3[[#This Row],[Service]])</f>
        <v>1</v>
      </c>
    </row>
    <row r="237" spans="1:10" x14ac:dyDescent="0.25">
      <c r="A237">
        <f>'List of Fee-based Services'!A225</f>
        <v>0</v>
      </c>
      <c r="B237">
        <f>'List of Fee-based Services'!B225</f>
        <v>0</v>
      </c>
      <c r="C237">
        <f>'List of Fee-based Services'!E225</f>
        <v>0</v>
      </c>
      <c r="D237">
        <f>'List of Fee-based Services'!J225</f>
        <v>0</v>
      </c>
      <c r="E237" s="2">
        <f>'List of Fee-based Services'!O225</f>
        <v>0</v>
      </c>
      <c r="F237" s="2">
        <f>'List of Fee-based Services'!R225</f>
        <v>0</v>
      </c>
      <c r="G237" s="2">
        <f>'List of Fee-based Services'!U225</f>
        <v>0</v>
      </c>
      <c r="H237" s="2">
        <f>'List of Fee-based Services'!X225</f>
        <v>0</v>
      </c>
      <c r="I237" s="2">
        <f>'List of Fee-based Services'!I225</f>
        <v>0</v>
      </c>
      <c r="J237">
        <f>SUBTOTAL(3,Table3[[#This Row],[Service]])</f>
        <v>1</v>
      </c>
    </row>
    <row r="238" spans="1:10" x14ac:dyDescent="0.25">
      <c r="A238">
        <f>'List of Fee-based Services'!A226</f>
        <v>0</v>
      </c>
      <c r="B238">
        <f>'List of Fee-based Services'!B226</f>
        <v>0</v>
      </c>
      <c r="C238">
        <f>'List of Fee-based Services'!E226</f>
        <v>0</v>
      </c>
      <c r="D238">
        <f>'List of Fee-based Services'!J226</f>
        <v>0</v>
      </c>
      <c r="E238" s="2">
        <f>'List of Fee-based Services'!O226</f>
        <v>0</v>
      </c>
      <c r="F238" s="2">
        <f>'List of Fee-based Services'!R226</f>
        <v>0</v>
      </c>
      <c r="G238" s="2">
        <f>'List of Fee-based Services'!U226</f>
        <v>0</v>
      </c>
      <c r="H238" s="2">
        <f>'List of Fee-based Services'!X226</f>
        <v>0</v>
      </c>
      <c r="I238" s="2">
        <f>'List of Fee-based Services'!I226</f>
        <v>0</v>
      </c>
      <c r="J238">
        <f>SUBTOTAL(3,Table3[[#This Row],[Service]])</f>
        <v>1</v>
      </c>
    </row>
    <row r="239" spans="1:10" x14ac:dyDescent="0.25">
      <c r="A239">
        <f>'List of Fee-based Services'!A227</f>
        <v>0</v>
      </c>
      <c r="B239">
        <f>'List of Fee-based Services'!B227</f>
        <v>0</v>
      </c>
      <c r="C239">
        <f>'List of Fee-based Services'!E227</f>
        <v>0</v>
      </c>
      <c r="D239">
        <f>'List of Fee-based Services'!J227</f>
        <v>0</v>
      </c>
      <c r="E239" s="2">
        <f>'List of Fee-based Services'!O227</f>
        <v>0</v>
      </c>
      <c r="F239" s="2">
        <f>'List of Fee-based Services'!R227</f>
        <v>0</v>
      </c>
      <c r="G239" s="2">
        <f>'List of Fee-based Services'!U227</f>
        <v>0</v>
      </c>
      <c r="H239" s="2">
        <f>'List of Fee-based Services'!X227</f>
        <v>0</v>
      </c>
      <c r="I239" s="2">
        <f>'List of Fee-based Services'!I227</f>
        <v>0</v>
      </c>
      <c r="J239">
        <f>SUBTOTAL(3,Table3[[#This Row],[Service]])</f>
        <v>1</v>
      </c>
    </row>
    <row r="240" spans="1:10" x14ac:dyDescent="0.25">
      <c r="A240">
        <f>'List of Fee-based Services'!A228</f>
        <v>0</v>
      </c>
      <c r="B240">
        <f>'List of Fee-based Services'!B228</f>
        <v>0</v>
      </c>
      <c r="C240">
        <f>'List of Fee-based Services'!E228</f>
        <v>0</v>
      </c>
      <c r="D240">
        <f>'List of Fee-based Services'!J228</f>
        <v>0</v>
      </c>
      <c r="E240" s="2">
        <f>'List of Fee-based Services'!O228</f>
        <v>0</v>
      </c>
      <c r="F240" s="2">
        <f>'List of Fee-based Services'!R228</f>
        <v>0</v>
      </c>
      <c r="G240" s="2">
        <f>'List of Fee-based Services'!U228</f>
        <v>0</v>
      </c>
      <c r="H240" s="2">
        <f>'List of Fee-based Services'!X228</f>
        <v>0</v>
      </c>
      <c r="I240" s="2">
        <f>'List of Fee-based Services'!I228</f>
        <v>0</v>
      </c>
      <c r="J240">
        <f>SUBTOTAL(3,Table3[[#This Row],[Service]])</f>
        <v>1</v>
      </c>
    </row>
    <row r="241" spans="1:10" x14ac:dyDescent="0.25">
      <c r="A241">
        <f>'List of Fee-based Services'!A229</f>
        <v>0</v>
      </c>
      <c r="B241">
        <f>'List of Fee-based Services'!B229</f>
        <v>0</v>
      </c>
      <c r="C241">
        <f>'List of Fee-based Services'!E229</f>
        <v>0</v>
      </c>
      <c r="D241">
        <f>'List of Fee-based Services'!J229</f>
        <v>0</v>
      </c>
      <c r="E241" s="2">
        <f>'List of Fee-based Services'!O229</f>
        <v>0</v>
      </c>
      <c r="F241" s="2">
        <f>'List of Fee-based Services'!R229</f>
        <v>0</v>
      </c>
      <c r="G241" s="2">
        <f>'List of Fee-based Services'!U229</f>
        <v>0</v>
      </c>
      <c r="H241" s="2">
        <f>'List of Fee-based Services'!X229</f>
        <v>0</v>
      </c>
      <c r="I241" s="2">
        <f>'List of Fee-based Services'!I229</f>
        <v>0</v>
      </c>
      <c r="J241">
        <f>SUBTOTAL(3,Table3[[#This Row],[Service]])</f>
        <v>1</v>
      </c>
    </row>
    <row r="242" spans="1:10" x14ac:dyDescent="0.25">
      <c r="A242">
        <f>'List of Fee-based Services'!A230</f>
        <v>0</v>
      </c>
      <c r="B242">
        <f>'List of Fee-based Services'!B230</f>
        <v>0</v>
      </c>
      <c r="C242">
        <f>'List of Fee-based Services'!E230</f>
        <v>0</v>
      </c>
      <c r="D242">
        <f>'List of Fee-based Services'!J230</f>
        <v>0</v>
      </c>
      <c r="E242" s="2">
        <f>'List of Fee-based Services'!O230</f>
        <v>0</v>
      </c>
      <c r="F242" s="2">
        <f>'List of Fee-based Services'!R230</f>
        <v>0</v>
      </c>
      <c r="G242" s="2">
        <f>'List of Fee-based Services'!U230</f>
        <v>0</v>
      </c>
      <c r="H242" s="2">
        <f>'List of Fee-based Services'!X230</f>
        <v>0</v>
      </c>
      <c r="I242" s="2">
        <f>'List of Fee-based Services'!I230</f>
        <v>0</v>
      </c>
      <c r="J242">
        <f>SUBTOTAL(3,Table3[[#This Row],[Service]])</f>
        <v>1</v>
      </c>
    </row>
    <row r="243" spans="1:10" x14ac:dyDescent="0.25">
      <c r="A243">
        <f>'List of Fee-based Services'!A231</f>
        <v>0</v>
      </c>
      <c r="B243">
        <f>'List of Fee-based Services'!B231</f>
        <v>0</v>
      </c>
      <c r="C243">
        <f>'List of Fee-based Services'!E231</f>
        <v>0</v>
      </c>
      <c r="D243">
        <f>'List of Fee-based Services'!J231</f>
        <v>0</v>
      </c>
      <c r="E243" s="2">
        <f>'List of Fee-based Services'!O231</f>
        <v>0</v>
      </c>
      <c r="F243" s="2">
        <f>'List of Fee-based Services'!R231</f>
        <v>0</v>
      </c>
      <c r="G243" s="2">
        <f>'List of Fee-based Services'!U231</f>
        <v>0</v>
      </c>
      <c r="H243" s="2">
        <f>'List of Fee-based Services'!X231</f>
        <v>0</v>
      </c>
      <c r="I243" s="2">
        <f>'List of Fee-based Services'!I231</f>
        <v>0</v>
      </c>
      <c r="J243">
        <f>SUBTOTAL(3,Table3[[#This Row],[Service]])</f>
        <v>1</v>
      </c>
    </row>
    <row r="244" spans="1:10" x14ac:dyDescent="0.25">
      <c r="A244">
        <f>'List of Fee-based Services'!A232</f>
        <v>0</v>
      </c>
      <c r="B244">
        <f>'List of Fee-based Services'!B232</f>
        <v>0</v>
      </c>
      <c r="C244">
        <f>'List of Fee-based Services'!E232</f>
        <v>0</v>
      </c>
      <c r="D244">
        <f>'List of Fee-based Services'!J232</f>
        <v>0</v>
      </c>
      <c r="E244" s="2">
        <f>'List of Fee-based Services'!O232</f>
        <v>0</v>
      </c>
      <c r="F244" s="2">
        <f>'List of Fee-based Services'!R232</f>
        <v>0</v>
      </c>
      <c r="G244" s="2">
        <f>'List of Fee-based Services'!U232</f>
        <v>0</v>
      </c>
      <c r="H244" s="2">
        <f>'List of Fee-based Services'!X232</f>
        <v>0</v>
      </c>
      <c r="I244" s="2">
        <f>'List of Fee-based Services'!I232</f>
        <v>0</v>
      </c>
      <c r="J244">
        <f>SUBTOTAL(3,Table3[[#This Row],[Service]])</f>
        <v>1</v>
      </c>
    </row>
    <row r="245" spans="1:10" x14ac:dyDescent="0.25">
      <c r="A245">
        <f>'List of Fee-based Services'!A233</f>
        <v>0</v>
      </c>
      <c r="B245">
        <f>'List of Fee-based Services'!B233</f>
        <v>0</v>
      </c>
      <c r="C245">
        <f>'List of Fee-based Services'!E233</f>
        <v>0</v>
      </c>
      <c r="D245">
        <f>'List of Fee-based Services'!J233</f>
        <v>0</v>
      </c>
      <c r="E245" s="2">
        <f>'List of Fee-based Services'!O233</f>
        <v>0</v>
      </c>
      <c r="F245" s="2">
        <f>'List of Fee-based Services'!R233</f>
        <v>0</v>
      </c>
      <c r="G245" s="2">
        <f>'List of Fee-based Services'!U233</f>
        <v>0</v>
      </c>
      <c r="H245" s="2">
        <f>'List of Fee-based Services'!X233</f>
        <v>0</v>
      </c>
      <c r="I245" s="2">
        <f>'List of Fee-based Services'!I233</f>
        <v>0</v>
      </c>
      <c r="J245">
        <f>SUBTOTAL(3,Table3[[#This Row],[Service]])</f>
        <v>1</v>
      </c>
    </row>
    <row r="246" spans="1:10" x14ac:dyDescent="0.25">
      <c r="A246">
        <f>'List of Fee-based Services'!A234</f>
        <v>0</v>
      </c>
      <c r="B246">
        <f>'List of Fee-based Services'!B234</f>
        <v>0</v>
      </c>
      <c r="C246">
        <f>'List of Fee-based Services'!E234</f>
        <v>0</v>
      </c>
      <c r="D246">
        <f>'List of Fee-based Services'!J234</f>
        <v>0</v>
      </c>
      <c r="E246" s="2">
        <f>'List of Fee-based Services'!O234</f>
        <v>0</v>
      </c>
      <c r="F246" s="2">
        <f>'List of Fee-based Services'!R234</f>
        <v>0</v>
      </c>
      <c r="G246" s="2">
        <f>'List of Fee-based Services'!U234</f>
        <v>0</v>
      </c>
      <c r="H246" s="2">
        <f>'List of Fee-based Services'!X234</f>
        <v>0</v>
      </c>
      <c r="I246" s="2">
        <f>'List of Fee-based Services'!I234</f>
        <v>0</v>
      </c>
      <c r="J246">
        <f>SUBTOTAL(3,Table3[[#This Row],[Service]])</f>
        <v>1</v>
      </c>
    </row>
    <row r="247" spans="1:10" x14ac:dyDescent="0.25">
      <c r="A247">
        <f>'List of Fee-based Services'!A235</f>
        <v>0</v>
      </c>
      <c r="B247">
        <f>'List of Fee-based Services'!B235</f>
        <v>0</v>
      </c>
      <c r="C247">
        <f>'List of Fee-based Services'!E235</f>
        <v>0</v>
      </c>
      <c r="D247">
        <f>'List of Fee-based Services'!J235</f>
        <v>0</v>
      </c>
      <c r="E247" s="2">
        <f>'List of Fee-based Services'!O235</f>
        <v>0</v>
      </c>
      <c r="F247" s="2">
        <f>'List of Fee-based Services'!R235</f>
        <v>0</v>
      </c>
      <c r="G247" s="2">
        <f>'List of Fee-based Services'!U235</f>
        <v>0</v>
      </c>
      <c r="H247" s="2">
        <f>'List of Fee-based Services'!X235</f>
        <v>0</v>
      </c>
      <c r="I247" s="2">
        <f>'List of Fee-based Services'!I235</f>
        <v>0</v>
      </c>
      <c r="J247">
        <f>SUBTOTAL(3,Table3[[#This Row],[Service]])</f>
        <v>1</v>
      </c>
    </row>
    <row r="248" spans="1:10" x14ac:dyDescent="0.25">
      <c r="A248">
        <f>'List of Fee-based Services'!A236</f>
        <v>0</v>
      </c>
      <c r="B248">
        <f>'List of Fee-based Services'!B236</f>
        <v>0</v>
      </c>
      <c r="C248">
        <f>'List of Fee-based Services'!E236</f>
        <v>0</v>
      </c>
      <c r="D248">
        <f>'List of Fee-based Services'!J236</f>
        <v>0</v>
      </c>
      <c r="E248" s="2">
        <f>'List of Fee-based Services'!O236</f>
        <v>0</v>
      </c>
      <c r="F248" s="2">
        <f>'List of Fee-based Services'!R236</f>
        <v>0</v>
      </c>
      <c r="G248" s="2">
        <f>'List of Fee-based Services'!U236</f>
        <v>0</v>
      </c>
      <c r="H248" s="2">
        <f>'List of Fee-based Services'!X236</f>
        <v>0</v>
      </c>
      <c r="I248" s="2">
        <f>'List of Fee-based Services'!I236</f>
        <v>0</v>
      </c>
      <c r="J248">
        <f>SUBTOTAL(3,Table3[[#This Row],[Service]])</f>
        <v>1</v>
      </c>
    </row>
    <row r="249" spans="1:10" x14ac:dyDescent="0.25">
      <c r="A249">
        <f>'List of Fee-based Services'!A237</f>
        <v>0</v>
      </c>
      <c r="B249">
        <f>'List of Fee-based Services'!B237</f>
        <v>0</v>
      </c>
      <c r="C249">
        <f>'List of Fee-based Services'!E237</f>
        <v>0</v>
      </c>
      <c r="D249">
        <f>'List of Fee-based Services'!J237</f>
        <v>0</v>
      </c>
      <c r="E249" s="2">
        <f>'List of Fee-based Services'!O237</f>
        <v>0</v>
      </c>
      <c r="F249" s="2">
        <f>'List of Fee-based Services'!R237</f>
        <v>0</v>
      </c>
      <c r="G249" s="2">
        <f>'List of Fee-based Services'!U237</f>
        <v>0</v>
      </c>
      <c r="H249" s="2">
        <f>'List of Fee-based Services'!X237</f>
        <v>0</v>
      </c>
      <c r="I249" s="2">
        <f>'List of Fee-based Services'!I237</f>
        <v>0</v>
      </c>
      <c r="J249">
        <f>SUBTOTAL(3,Table3[[#This Row],[Service]])</f>
        <v>1</v>
      </c>
    </row>
    <row r="250" spans="1:10" x14ac:dyDescent="0.25">
      <c r="A250">
        <f>'List of Fee-based Services'!A238</f>
        <v>0</v>
      </c>
      <c r="B250">
        <f>'List of Fee-based Services'!B238</f>
        <v>0</v>
      </c>
      <c r="C250">
        <f>'List of Fee-based Services'!E238</f>
        <v>0</v>
      </c>
      <c r="D250">
        <f>'List of Fee-based Services'!J238</f>
        <v>0</v>
      </c>
      <c r="E250" s="2">
        <f>'List of Fee-based Services'!O238</f>
        <v>0</v>
      </c>
      <c r="F250" s="2">
        <f>'List of Fee-based Services'!R238</f>
        <v>0</v>
      </c>
      <c r="G250" s="2">
        <f>'List of Fee-based Services'!U238</f>
        <v>0</v>
      </c>
      <c r="H250" s="2">
        <f>'List of Fee-based Services'!X238</f>
        <v>0</v>
      </c>
      <c r="I250" s="2">
        <f>'List of Fee-based Services'!I238</f>
        <v>0</v>
      </c>
      <c r="J250">
        <f>SUBTOTAL(3,Table3[[#This Row],[Service]])</f>
        <v>1</v>
      </c>
    </row>
    <row r="251" spans="1:10" x14ac:dyDescent="0.25">
      <c r="A251">
        <f>'List of Fee-based Services'!A239</f>
        <v>0</v>
      </c>
      <c r="B251">
        <f>'List of Fee-based Services'!B239</f>
        <v>0</v>
      </c>
      <c r="C251">
        <f>'List of Fee-based Services'!E239</f>
        <v>0</v>
      </c>
      <c r="D251">
        <f>'List of Fee-based Services'!J239</f>
        <v>0</v>
      </c>
      <c r="E251" s="2">
        <f>'List of Fee-based Services'!O239</f>
        <v>0</v>
      </c>
      <c r="F251" s="2">
        <f>'List of Fee-based Services'!R239</f>
        <v>0</v>
      </c>
      <c r="G251" s="2">
        <f>'List of Fee-based Services'!U239</f>
        <v>0</v>
      </c>
      <c r="H251" s="2">
        <f>'List of Fee-based Services'!X239</f>
        <v>0</v>
      </c>
      <c r="I251" s="2">
        <f>'List of Fee-based Services'!I239</f>
        <v>0</v>
      </c>
      <c r="J251">
        <f>SUBTOTAL(3,Table3[[#This Row],[Service]])</f>
        <v>1</v>
      </c>
    </row>
    <row r="252" spans="1:10" x14ac:dyDescent="0.25">
      <c r="A252">
        <f>'List of Fee-based Services'!A240</f>
        <v>0</v>
      </c>
      <c r="B252">
        <f>'List of Fee-based Services'!B240</f>
        <v>0</v>
      </c>
      <c r="C252">
        <f>'List of Fee-based Services'!E240</f>
        <v>0</v>
      </c>
      <c r="D252">
        <f>'List of Fee-based Services'!J240</f>
        <v>0</v>
      </c>
      <c r="E252" s="2">
        <f>'List of Fee-based Services'!O240</f>
        <v>0</v>
      </c>
      <c r="F252" s="2">
        <f>'List of Fee-based Services'!R240</f>
        <v>0</v>
      </c>
      <c r="G252" s="2">
        <f>'List of Fee-based Services'!U240</f>
        <v>0</v>
      </c>
      <c r="H252" s="2">
        <f>'List of Fee-based Services'!X240</f>
        <v>0</v>
      </c>
      <c r="I252" s="2">
        <f>'List of Fee-based Services'!I240</f>
        <v>0</v>
      </c>
      <c r="J252">
        <f>SUBTOTAL(3,Table3[[#This Row],[Service]])</f>
        <v>1</v>
      </c>
    </row>
    <row r="253" spans="1:10" x14ac:dyDescent="0.25">
      <c r="A253">
        <f>'List of Fee-based Services'!A241</f>
        <v>0</v>
      </c>
      <c r="B253">
        <f>'List of Fee-based Services'!B241</f>
        <v>0</v>
      </c>
      <c r="C253">
        <f>'List of Fee-based Services'!E241</f>
        <v>0</v>
      </c>
      <c r="D253">
        <f>'List of Fee-based Services'!J241</f>
        <v>0</v>
      </c>
      <c r="E253" s="2">
        <f>'List of Fee-based Services'!O241</f>
        <v>0</v>
      </c>
      <c r="F253" s="2">
        <f>'List of Fee-based Services'!R241</f>
        <v>0</v>
      </c>
      <c r="G253" s="2">
        <f>'List of Fee-based Services'!U241</f>
        <v>0</v>
      </c>
      <c r="H253" s="2">
        <f>'List of Fee-based Services'!X241</f>
        <v>0</v>
      </c>
      <c r="I253" s="2">
        <f>'List of Fee-based Services'!I241</f>
        <v>0</v>
      </c>
      <c r="J253">
        <f>SUBTOTAL(3,Table3[[#This Row],[Service]])</f>
        <v>1</v>
      </c>
    </row>
    <row r="254" spans="1:10" x14ac:dyDescent="0.25">
      <c r="A254">
        <f>'List of Fee-based Services'!A242</f>
        <v>0</v>
      </c>
      <c r="B254">
        <f>'List of Fee-based Services'!B242</f>
        <v>0</v>
      </c>
      <c r="C254">
        <f>'List of Fee-based Services'!E242</f>
        <v>0</v>
      </c>
      <c r="D254">
        <f>'List of Fee-based Services'!J242</f>
        <v>0</v>
      </c>
      <c r="E254" s="2">
        <f>'List of Fee-based Services'!O242</f>
        <v>0</v>
      </c>
      <c r="F254" s="2">
        <f>'List of Fee-based Services'!R242</f>
        <v>0</v>
      </c>
      <c r="G254" s="2">
        <f>'List of Fee-based Services'!U242</f>
        <v>0</v>
      </c>
      <c r="H254" s="2">
        <f>'List of Fee-based Services'!X242</f>
        <v>0</v>
      </c>
      <c r="I254" s="2">
        <f>'List of Fee-based Services'!I242</f>
        <v>0</v>
      </c>
      <c r="J254">
        <f>SUBTOTAL(3,Table3[[#This Row],[Service]])</f>
        <v>1</v>
      </c>
    </row>
    <row r="255" spans="1:10" x14ac:dyDescent="0.25">
      <c r="A255">
        <f>'List of Fee-based Services'!A243</f>
        <v>0</v>
      </c>
      <c r="B255">
        <f>'List of Fee-based Services'!B243</f>
        <v>0</v>
      </c>
      <c r="C255">
        <f>'List of Fee-based Services'!E243</f>
        <v>0</v>
      </c>
      <c r="D255">
        <f>'List of Fee-based Services'!J243</f>
        <v>0</v>
      </c>
      <c r="E255" s="2">
        <f>'List of Fee-based Services'!O243</f>
        <v>0</v>
      </c>
      <c r="F255" s="2">
        <f>'List of Fee-based Services'!R243</f>
        <v>0</v>
      </c>
      <c r="G255" s="2">
        <f>'List of Fee-based Services'!U243</f>
        <v>0</v>
      </c>
      <c r="H255" s="2">
        <f>'List of Fee-based Services'!X243</f>
        <v>0</v>
      </c>
      <c r="I255" s="2">
        <f>'List of Fee-based Services'!I243</f>
        <v>0</v>
      </c>
      <c r="J255">
        <f>SUBTOTAL(3,Table3[[#This Row],[Service]])</f>
        <v>1</v>
      </c>
    </row>
    <row r="256" spans="1:10" x14ac:dyDescent="0.25">
      <c r="A256">
        <f>'List of Fee-based Services'!A244</f>
        <v>0</v>
      </c>
      <c r="B256">
        <f>'List of Fee-based Services'!B244</f>
        <v>0</v>
      </c>
      <c r="C256">
        <f>'List of Fee-based Services'!E244</f>
        <v>0</v>
      </c>
      <c r="D256">
        <f>'List of Fee-based Services'!J244</f>
        <v>0</v>
      </c>
      <c r="E256" s="2">
        <f>'List of Fee-based Services'!O244</f>
        <v>0</v>
      </c>
      <c r="F256" s="2">
        <f>'List of Fee-based Services'!R244</f>
        <v>0</v>
      </c>
      <c r="G256" s="2">
        <f>'List of Fee-based Services'!U244</f>
        <v>0</v>
      </c>
      <c r="H256" s="2">
        <f>'List of Fee-based Services'!X244</f>
        <v>0</v>
      </c>
      <c r="I256" s="2">
        <f>'List of Fee-based Services'!I244</f>
        <v>0</v>
      </c>
      <c r="J256">
        <f>SUBTOTAL(3,Table3[[#This Row],[Service]])</f>
        <v>1</v>
      </c>
    </row>
    <row r="257" spans="1:10" x14ac:dyDescent="0.25">
      <c r="A257">
        <f>'List of Fee-based Services'!A245</f>
        <v>0</v>
      </c>
      <c r="B257">
        <f>'List of Fee-based Services'!B245</f>
        <v>0</v>
      </c>
      <c r="C257">
        <f>'List of Fee-based Services'!E245</f>
        <v>0</v>
      </c>
      <c r="D257">
        <f>'List of Fee-based Services'!J245</f>
        <v>0</v>
      </c>
      <c r="E257" s="2">
        <f>'List of Fee-based Services'!O245</f>
        <v>0</v>
      </c>
      <c r="F257" s="2">
        <f>'List of Fee-based Services'!R245</f>
        <v>0</v>
      </c>
      <c r="G257" s="2">
        <f>'List of Fee-based Services'!U245</f>
        <v>0</v>
      </c>
      <c r="H257" s="2">
        <f>'List of Fee-based Services'!X245</f>
        <v>0</v>
      </c>
      <c r="I257" s="2">
        <f>'List of Fee-based Services'!I245</f>
        <v>0</v>
      </c>
      <c r="J257">
        <f>SUBTOTAL(3,Table3[[#This Row],[Service]])</f>
        <v>1</v>
      </c>
    </row>
    <row r="258" spans="1:10" x14ac:dyDescent="0.25">
      <c r="A258">
        <f>'List of Fee-based Services'!A246</f>
        <v>0</v>
      </c>
      <c r="B258">
        <f>'List of Fee-based Services'!B246</f>
        <v>0</v>
      </c>
      <c r="C258">
        <f>'List of Fee-based Services'!E246</f>
        <v>0</v>
      </c>
      <c r="D258">
        <f>'List of Fee-based Services'!J246</f>
        <v>0</v>
      </c>
      <c r="E258" s="2">
        <f>'List of Fee-based Services'!O246</f>
        <v>0</v>
      </c>
      <c r="F258" s="2">
        <f>'List of Fee-based Services'!R246</f>
        <v>0</v>
      </c>
      <c r="G258" s="2">
        <f>'List of Fee-based Services'!U246</f>
        <v>0</v>
      </c>
      <c r="H258" s="2">
        <f>'List of Fee-based Services'!X246</f>
        <v>0</v>
      </c>
      <c r="I258" s="2">
        <f>'List of Fee-based Services'!I246</f>
        <v>0</v>
      </c>
      <c r="J258">
        <f>SUBTOTAL(3,Table3[[#This Row],[Service]])</f>
        <v>1</v>
      </c>
    </row>
    <row r="259" spans="1:10" x14ac:dyDescent="0.25">
      <c r="A259">
        <f>'List of Fee-based Services'!A247</f>
        <v>0</v>
      </c>
      <c r="B259">
        <f>'List of Fee-based Services'!B247</f>
        <v>0</v>
      </c>
      <c r="C259">
        <f>'List of Fee-based Services'!E247</f>
        <v>0</v>
      </c>
      <c r="D259">
        <f>'List of Fee-based Services'!J247</f>
        <v>0</v>
      </c>
      <c r="E259" s="2">
        <f>'List of Fee-based Services'!O247</f>
        <v>0</v>
      </c>
      <c r="F259" s="2">
        <f>'List of Fee-based Services'!R247</f>
        <v>0</v>
      </c>
      <c r="G259" s="2">
        <f>'List of Fee-based Services'!U247</f>
        <v>0</v>
      </c>
      <c r="H259" s="2">
        <f>'List of Fee-based Services'!X247</f>
        <v>0</v>
      </c>
      <c r="I259" s="2">
        <f>'List of Fee-based Services'!I247</f>
        <v>0</v>
      </c>
      <c r="J259">
        <f>SUBTOTAL(3,Table3[[#This Row],[Service]])</f>
        <v>1</v>
      </c>
    </row>
    <row r="260" spans="1:10" x14ac:dyDescent="0.25">
      <c r="A260">
        <f>'List of Fee-based Services'!A248</f>
        <v>0</v>
      </c>
      <c r="B260">
        <f>'List of Fee-based Services'!B248</f>
        <v>0</v>
      </c>
      <c r="C260">
        <f>'List of Fee-based Services'!E248</f>
        <v>0</v>
      </c>
      <c r="D260">
        <f>'List of Fee-based Services'!J248</f>
        <v>0</v>
      </c>
      <c r="E260" s="2">
        <f>'List of Fee-based Services'!O248</f>
        <v>0</v>
      </c>
      <c r="F260" s="2">
        <f>'List of Fee-based Services'!R248</f>
        <v>0</v>
      </c>
      <c r="G260" s="2">
        <f>'List of Fee-based Services'!U248</f>
        <v>0</v>
      </c>
      <c r="H260" s="2">
        <f>'List of Fee-based Services'!X248</f>
        <v>0</v>
      </c>
      <c r="I260" s="2">
        <f>'List of Fee-based Services'!I248</f>
        <v>0</v>
      </c>
      <c r="J260">
        <f>SUBTOTAL(3,Table3[[#This Row],[Service]])</f>
        <v>1</v>
      </c>
    </row>
    <row r="261" spans="1:10" x14ac:dyDescent="0.25">
      <c r="A261">
        <f>'List of Fee-based Services'!A249</f>
        <v>0</v>
      </c>
      <c r="B261">
        <f>'List of Fee-based Services'!B249</f>
        <v>0</v>
      </c>
      <c r="C261">
        <f>'List of Fee-based Services'!E249</f>
        <v>0</v>
      </c>
      <c r="D261">
        <f>'List of Fee-based Services'!J249</f>
        <v>0</v>
      </c>
      <c r="E261" s="2">
        <f>'List of Fee-based Services'!O249</f>
        <v>0</v>
      </c>
      <c r="F261" s="2">
        <f>'List of Fee-based Services'!R249</f>
        <v>0</v>
      </c>
      <c r="G261" s="2">
        <f>'List of Fee-based Services'!U249</f>
        <v>0</v>
      </c>
      <c r="H261" s="2">
        <f>'List of Fee-based Services'!X249</f>
        <v>0</v>
      </c>
      <c r="I261" s="2">
        <f>'List of Fee-based Services'!I249</f>
        <v>0</v>
      </c>
      <c r="J261">
        <f>SUBTOTAL(3,Table3[[#This Row],[Service]])</f>
        <v>1</v>
      </c>
    </row>
    <row r="262" spans="1:10" x14ac:dyDescent="0.25">
      <c r="A262">
        <f>'List of Fee-based Services'!A250</f>
        <v>0</v>
      </c>
      <c r="B262">
        <f>'List of Fee-based Services'!B250</f>
        <v>0</v>
      </c>
      <c r="C262">
        <f>'List of Fee-based Services'!E250</f>
        <v>0</v>
      </c>
      <c r="D262">
        <f>'List of Fee-based Services'!J250</f>
        <v>0</v>
      </c>
      <c r="E262" s="2">
        <f>'List of Fee-based Services'!O250</f>
        <v>0</v>
      </c>
      <c r="F262" s="2">
        <f>'List of Fee-based Services'!R250</f>
        <v>0</v>
      </c>
      <c r="G262" s="2">
        <f>'List of Fee-based Services'!U250</f>
        <v>0</v>
      </c>
      <c r="H262" s="2">
        <f>'List of Fee-based Services'!X250</f>
        <v>0</v>
      </c>
      <c r="I262" s="2">
        <f>'List of Fee-based Services'!I250</f>
        <v>0</v>
      </c>
      <c r="J262">
        <f>SUBTOTAL(3,Table3[[#This Row],[Service]])</f>
        <v>1</v>
      </c>
    </row>
    <row r="263" spans="1:10" x14ac:dyDescent="0.25">
      <c r="A263">
        <f>'List of Fee-based Services'!A251</f>
        <v>0</v>
      </c>
      <c r="B263">
        <f>'List of Fee-based Services'!B251</f>
        <v>0</v>
      </c>
      <c r="C263">
        <f>'List of Fee-based Services'!E251</f>
        <v>0</v>
      </c>
      <c r="D263">
        <f>'List of Fee-based Services'!J251</f>
        <v>0</v>
      </c>
      <c r="E263" s="2">
        <f>'List of Fee-based Services'!O251</f>
        <v>0</v>
      </c>
      <c r="F263" s="2">
        <f>'List of Fee-based Services'!R251</f>
        <v>0</v>
      </c>
      <c r="G263" s="2">
        <f>'List of Fee-based Services'!U251</f>
        <v>0</v>
      </c>
      <c r="H263" s="2">
        <f>'List of Fee-based Services'!X251</f>
        <v>0</v>
      </c>
      <c r="I263" s="2">
        <f>'List of Fee-based Services'!I251</f>
        <v>0</v>
      </c>
      <c r="J263">
        <f>SUBTOTAL(3,Table3[[#This Row],[Service]])</f>
        <v>1</v>
      </c>
    </row>
    <row r="264" spans="1:10" x14ac:dyDescent="0.25">
      <c r="A264">
        <f>'List of Fee-based Services'!A252</f>
        <v>0</v>
      </c>
      <c r="B264">
        <f>'List of Fee-based Services'!B252</f>
        <v>0</v>
      </c>
      <c r="C264">
        <f>'List of Fee-based Services'!E252</f>
        <v>0</v>
      </c>
      <c r="D264">
        <f>'List of Fee-based Services'!J252</f>
        <v>0</v>
      </c>
      <c r="E264" s="2">
        <f>'List of Fee-based Services'!O252</f>
        <v>0</v>
      </c>
      <c r="F264" s="2">
        <f>'List of Fee-based Services'!R252</f>
        <v>0</v>
      </c>
      <c r="G264" s="2">
        <f>'List of Fee-based Services'!U252</f>
        <v>0</v>
      </c>
      <c r="H264" s="2">
        <f>'List of Fee-based Services'!X252</f>
        <v>0</v>
      </c>
      <c r="I264" s="2">
        <f>'List of Fee-based Services'!I252</f>
        <v>0</v>
      </c>
      <c r="J264">
        <f>SUBTOTAL(3,Table3[[#This Row],[Service]])</f>
        <v>1</v>
      </c>
    </row>
    <row r="265" spans="1:10" x14ac:dyDescent="0.25">
      <c r="A265">
        <f>'List of Fee-based Services'!A253</f>
        <v>0</v>
      </c>
      <c r="B265">
        <f>'List of Fee-based Services'!B253</f>
        <v>0</v>
      </c>
      <c r="C265">
        <f>'List of Fee-based Services'!E253</f>
        <v>0</v>
      </c>
      <c r="D265">
        <f>'List of Fee-based Services'!J253</f>
        <v>0</v>
      </c>
      <c r="E265" s="2">
        <f>'List of Fee-based Services'!O253</f>
        <v>0</v>
      </c>
      <c r="F265" s="2">
        <f>'List of Fee-based Services'!R253</f>
        <v>0</v>
      </c>
      <c r="G265" s="2">
        <f>'List of Fee-based Services'!U253</f>
        <v>0</v>
      </c>
      <c r="H265" s="2">
        <f>'List of Fee-based Services'!X253</f>
        <v>0</v>
      </c>
      <c r="I265" s="2">
        <f>'List of Fee-based Services'!I253</f>
        <v>0</v>
      </c>
      <c r="J265">
        <f>SUBTOTAL(3,Table3[[#This Row],[Service]])</f>
        <v>1</v>
      </c>
    </row>
    <row r="266" spans="1:10" x14ac:dyDescent="0.25">
      <c r="A266">
        <f>'List of Fee-based Services'!A254</f>
        <v>0</v>
      </c>
      <c r="B266">
        <f>'List of Fee-based Services'!B254</f>
        <v>0</v>
      </c>
      <c r="C266">
        <f>'List of Fee-based Services'!E254</f>
        <v>0</v>
      </c>
      <c r="D266">
        <f>'List of Fee-based Services'!J254</f>
        <v>0</v>
      </c>
      <c r="E266" s="2">
        <f>'List of Fee-based Services'!O254</f>
        <v>0</v>
      </c>
      <c r="F266" s="2">
        <f>'List of Fee-based Services'!R254</f>
        <v>0</v>
      </c>
      <c r="G266" s="2">
        <f>'List of Fee-based Services'!U254</f>
        <v>0</v>
      </c>
      <c r="H266" s="2">
        <f>'List of Fee-based Services'!X254</f>
        <v>0</v>
      </c>
      <c r="I266" s="2">
        <f>'List of Fee-based Services'!I254</f>
        <v>0</v>
      </c>
      <c r="J266">
        <f>SUBTOTAL(3,Table3[[#This Row],[Service]])</f>
        <v>1</v>
      </c>
    </row>
    <row r="267" spans="1:10" x14ac:dyDescent="0.25">
      <c r="A267">
        <f>'List of Fee-based Services'!A255</f>
        <v>0</v>
      </c>
      <c r="B267">
        <f>'List of Fee-based Services'!B255</f>
        <v>0</v>
      </c>
      <c r="C267">
        <f>'List of Fee-based Services'!E255</f>
        <v>0</v>
      </c>
      <c r="D267">
        <f>'List of Fee-based Services'!J255</f>
        <v>0</v>
      </c>
      <c r="E267" s="2">
        <f>'List of Fee-based Services'!O255</f>
        <v>0</v>
      </c>
      <c r="F267" s="2">
        <f>'List of Fee-based Services'!R255</f>
        <v>0</v>
      </c>
      <c r="G267" s="2">
        <f>'List of Fee-based Services'!U255</f>
        <v>0</v>
      </c>
      <c r="H267" s="2">
        <f>'List of Fee-based Services'!X255</f>
        <v>0</v>
      </c>
      <c r="I267" s="2">
        <f>'List of Fee-based Services'!I255</f>
        <v>0</v>
      </c>
      <c r="J267">
        <f>SUBTOTAL(3,Table3[[#This Row],[Service]])</f>
        <v>1</v>
      </c>
    </row>
    <row r="268" spans="1:10" x14ac:dyDescent="0.25">
      <c r="A268">
        <f>'List of Fee-based Services'!A256</f>
        <v>0</v>
      </c>
      <c r="B268">
        <f>'List of Fee-based Services'!B256</f>
        <v>0</v>
      </c>
      <c r="C268">
        <f>'List of Fee-based Services'!E256</f>
        <v>0</v>
      </c>
      <c r="D268">
        <f>'List of Fee-based Services'!J256</f>
        <v>0</v>
      </c>
      <c r="E268" s="2">
        <f>'List of Fee-based Services'!O256</f>
        <v>0</v>
      </c>
      <c r="F268" s="2">
        <f>'List of Fee-based Services'!R256</f>
        <v>0</v>
      </c>
      <c r="G268" s="2">
        <f>'List of Fee-based Services'!U256</f>
        <v>0</v>
      </c>
      <c r="H268" s="2">
        <f>'List of Fee-based Services'!X256</f>
        <v>0</v>
      </c>
      <c r="I268" s="2">
        <f>'List of Fee-based Services'!I256</f>
        <v>0</v>
      </c>
      <c r="J268">
        <f>SUBTOTAL(3,Table3[[#This Row],[Service]])</f>
        <v>1</v>
      </c>
    </row>
    <row r="269" spans="1:10" x14ac:dyDescent="0.25">
      <c r="A269">
        <f>'List of Fee-based Services'!A257</f>
        <v>0</v>
      </c>
      <c r="B269">
        <f>'List of Fee-based Services'!B257</f>
        <v>0</v>
      </c>
      <c r="C269">
        <f>'List of Fee-based Services'!E257</f>
        <v>0</v>
      </c>
      <c r="D269">
        <f>'List of Fee-based Services'!J257</f>
        <v>0</v>
      </c>
      <c r="E269" s="2">
        <f>'List of Fee-based Services'!O257</f>
        <v>0</v>
      </c>
      <c r="F269" s="2">
        <f>'List of Fee-based Services'!R257</f>
        <v>0</v>
      </c>
      <c r="G269" s="2">
        <f>'List of Fee-based Services'!U257</f>
        <v>0</v>
      </c>
      <c r="H269" s="2">
        <f>'List of Fee-based Services'!X257</f>
        <v>0</v>
      </c>
      <c r="I269" s="2">
        <f>'List of Fee-based Services'!I257</f>
        <v>0</v>
      </c>
      <c r="J269">
        <f>SUBTOTAL(3,Table3[[#This Row],[Service]])</f>
        <v>1</v>
      </c>
    </row>
    <row r="270" spans="1:10" x14ac:dyDescent="0.25">
      <c r="A270">
        <f>'List of Fee-based Services'!A258</f>
        <v>0</v>
      </c>
      <c r="B270">
        <f>'List of Fee-based Services'!B258</f>
        <v>0</v>
      </c>
      <c r="C270">
        <f>'List of Fee-based Services'!E258</f>
        <v>0</v>
      </c>
      <c r="D270">
        <f>'List of Fee-based Services'!J258</f>
        <v>0</v>
      </c>
      <c r="E270" s="2">
        <f>'List of Fee-based Services'!O258</f>
        <v>0</v>
      </c>
      <c r="F270" s="2">
        <f>'List of Fee-based Services'!R258</f>
        <v>0</v>
      </c>
      <c r="G270" s="2">
        <f>'List of Fee-based Services'!U258</f>
        <v>0</v>
      </c>
      <c r="H270" s="2">
        <f>'List of Fee-based Services'!X258</f>
        <v>0</v>
      </c>
      <c r="I270" s="2">
        <f>'List of Fee-based Services'!I258</f>
        <v>0</v>
      </c>
      <c r="J270">
        <f>SUBTOTAL(3,Table3[[#This Row],[Service]])</f>
        <v>1</v>
      </c>
    </row>
    <row r="271" spans="1:10" x14ac:dyDescent="0.25">
      <c r="A271">
        <f>'List of Fee-based Services'!A259</f>
        <v>0</v>
      </c>
      <c r="B271">
        <f>'List of Fee-based Services'!B259</f>
        <v>0</v>
      </c>
      <c r="C271">
        <f>'List of Fee-based Services'!E259</f>
        <v>0</v>
      </c>
      <c r="D271">
        <f>'List of Fee-based Services'!J259</f>
        <v>0</v>
      </c>
      <c r="E271" s="2">
        <f>'List of Fee-based Services'!O259</f>
        <v>0</v>
      </c>
      <c r="F271" s="2">
        <f>'List of Fee-based Services'!R259</f>
        <v>0</v>
      </c>
      <c r="G271" s="2">
        <f>'List of Fee-based Services'!U259</f>
        <v>0</v>
      </c>
      <c r="H271" s="2">
        <f>'List of Fee-based Services'!X259</f>
        <v>0</v>
      </c>
      <c r="I271" s="2">
        <f>'List of Fee-based Services'!I259</f>
        <v>0</v>
      </c>
      <c r="J271">
        <f>SUBTOTAL(3,Table3[[#This Row],[Service]])</f>
        <v>1</v>
      </c>
    </row>
    <row r="272" spans="1:10" x14ac:dyDescent="0.25">
      <c r="A272">
        <f>'List of Fee-based Services'!A260</f>
        <v>0</v>
      </c>
      <c r="B272">
        <f>'List of Fee-based Services'!B260</f>
        <v>0</v>
      </c>
      <c r="C272">
        <f>'List of Fee-based Services'!E260</f>
        <v>0</v>
      </c>
      <c r="D272">
        <f>'List of Fee-based Services'!J260</f>
        <v>0</v>
      </c>
      <c r="E272" s="2">
        <f>'List of Fee-based Services'!O260</f>
        <v>0</v>
      </c>
      <c r="F272" s="2">
        <f>'List of Fee-based Services'!R260</f>
        <v>0</v>
      </c>
      <c r="G272" s="2">
        <f>'List of Fee-based Services'!U260</f>
        <v>0</v>
      </c>
      <c r="H272" s="2">
        <f>'List of Fee-based Services'!X260</f>
        <v>0</v>
      </c>
      <c r="I272" s="2">
        <f>'List of Fee-based Services'!I260</f>
        <v>0</v>
      </c>
      <c r="J272">
        <f>SUBTOTAL(3,Table3[[#This Row],[Service]])</f>
        <v>1</v>
      </c>
    </row>
    <row r="273" spans="1:10" x14ac:dyDescent="0.25">
      <c r="A273">
        <f>'List of Fee-based Services'!A261</f>
        <v>0</v>
      </c>
      <c r="B273">
        <f>'List of Fee-based Services'!B261</f>
        <v>0</v>
      </c>
      <c r="C273">
        <f>'List of Fee-based Services'!E261</f>
        <v>0</v>
      </c>
      <c r="D273">
        <f>'List of Fee-based Services'!J261</f>
        <v>0</v>
      </c>
      <c r="E273" s="2">
        <f>'List of Fee-based Services'!O261</f>
        <v>0</v>
      </c>
      <c r="F273" s="2">
        <f>'List of Fee-based Services'!R261</f>
        <v>0</v>
      </c>
      <c r="G273" s="2">
        <f>'List of Fee-based Services'!U261</f>
        <v>0</v>
      </c>
      <c r="H273" s="2">
        <f>'List of Fee-based Services'!X261</f>
        <v>0</v>
      </c>
      <c r="I273" s="2">
        <f>'List of Fee-based Services'!I261</f>
        <v>0</v>
      </c>
      <c r="J273">
        <f>SUBTOTAL(3,Table3[[#This Row],[Service]])</f>
        <v>1</v>
      </c>
    </row>
    <row r="274" spans="1:10" x14ac:dyDescent="0.25">
      <c r="A274">
        <f>'List of Fee-based Services'!A262</f>
        <v>0</v>
      </c>
      <c r="B274">
        <f>'List of Fee-based Services'!B262</f>
        <v>0</v>
      </c>
      <c r="C274">
        <f>'List of Fee-based Services'!E262</f>
        <v>0</v>
      </c>
      <c r="D274">
        <f>'List of Fee-based Services'!J262</f>
        <v>0</v>
      </c>
      <c r="E274" s="2">
        <f>'List of Fee-based Services'!O262</f>
        <v>0</v>
      </c>
      <c r="F274" s="2">
        <f>'List of Fee-based Services'!R262</f>
        <v>0</v>
      </c>
      <c r="G274" s="2">
        <f>'List of Fee-based Services'!U262</f>
        <v>0</v>
      </c>
      <c r="H274" s="2">
        <f>'List of Fee-based Services'!X262</f>
        <v>0</v>
      </c>
      <c r="I274" s="2">
        <f>'List of Fee-based Services'!I262</f>
        <v>0</v>
      </c>
      <c r="J274">
        <f>SUBTOTAL(3,Table3[[#This Row],[Service]])</f>
        <v>1</v>
      </c>
    </row>
    <row r="275" spans="1:10" x14ac:dyDescent="0.25">
      <c r="A275">
        <f>'List of Fee-based Services'!A263</f>
        <v>0</v>
      </c>
      <c r="B275">
        <f>'List of Fee-based Services'!B263</f>
        <v>0</v>
      </c>
      <c r="C275">
        <f>'List of Fee-based Services'!E263</f>
        <v>0</v>
      </c>
      <c r="D275">
        <f>'List of Fee-based Services'!J263</f>
        <v>0</v>
      </c>
      <c r="E275" s="2">
        <f>'List of Fee-based Services'!O263</f>
        <v>0</v>
      </c>
      <c r="F275" s="2">
        <f>'List of Fee-based Services'!R263</f>
        <v>0</v>
      </c>
      <c r="G275" s="2">
        <f>'List of Fee-based Services'!U263</f>
        <v>0</v>
      </c>
      <c r="H275" s="2">
        <f>'List of Fee-based Services'!X263</f>
        <v>0</v>
      </c>
      <c r="I275" s="2">
        <f>'List of Fee-based Services'!I263</f>
        <v>0</v>
      </c>
      <c r="J275">
        <f>SUBTOTAL(3,Table3[[#This Row],[Service]])</f>
        <v>1</v>
      </c>
    </row>
    <row r="276" spans="1:10" x14ac:dyDescent="0.25">
      <c r="A276">
        <f>'List of Fee-based Services'!A264</f>
        <v>0</v>
      </c>
      <c r="B276">
        <f>'List of Fee-based Services'!B264</f>
        <v>0</v>
      </c>
      <c r="C276">
        <f>'List of Fee-based Services'!E264</f>
        <v>0</v>
      </c>
      <c r="D276">
        <f>'List of Fee-based Services'!J264</f>
        <v>0</v>
      </c>
      <c r="E276" s="2">
        <f>'List of Fee-based Services'!O264</f>
        <v>0</v>
      </c>
      <c r="F276" s="2">
        <f>'List of Fee-based Services'!R264</f>
        <v>0</v>
      </c>
      <c r="G276" s="2">
        <f>'List of Fee-based Services'!U264</f>
        <v>0</v>
      </c>
      <c r="H276" s="2">
        <f>'List of Fee-based Services'!X264</f>
        <v>0</v>
      </c>
      <c r="I276" s="2">
        <f>'List of Fee-based Services'!I264</f>
        <v>0</v>
      </c>
      <c r="J276">
        <f>SUBTOTAL(3,Table3[[#This Row],[Service]])</f>
        <v>1</v>
      </c>
    </row>
    <row r="277" spans="1:10" x14ac:dyDescent="0.25">
      <c r="D277" s="2"/>
    </row>
    <row r="278" spans="1:10" x14ac:dyDescent="0.25">
      <c r="D278" s="2"/>
    </row>
    <row r="279" spans="1:10" x14ac:dyDescent="0.25">
      <c r="D279" s="2"/>
    </row>
    <row r="280" spans="1:10" x14ac:dyDescent="0.25">
      <c r="D280" s="2"/>
    </row>
    <row r="281" spans="1:10" x14ac:dyDescent="0.25">
      <c r="D281" s="2"/>
    </row>
    <row r="282" spans="1:10" x14ac:dyDescent="0.25">
      <c r="D282" s="2"/>
    </row>
    <row r="283" spans="1:10" x14ac:dyDescent="0.25">
      <c r="D283" s="2"/>
    </row>
    <row r="284" spans="1:10" x14ac:dyDescent="0.25">
      <c r="D284" s="2"/>
    </row>
    <row r="285" spans="1:10" x14ac:dyDescent="0.25">
      <c r="D285" s="2"/>
    </row>
    <row r="286" spans="1:10" x14ac:dyDescent="0.25">
      <c r="D286" s="2"/>
    </row>
    <row r="287" spans="1:10" x14ac:dyDescent="0.25">
      <c r="D287" s="2"/>
    </row>
    <row r="288" spans="1:10" x14ac:dyDescent="0.25">
      <c r="D288" s="2"/>
    </row>
    <row r="289" spans="4:4" x14ac:dyDescent="0.25">
      <c r="D289" s="2"/>
    </row>
    <row r="290" spans="4:4" x14ac:dyDescent="0.25">
      <c r="D290" s="2"/>
    </row>
    <row r="291" spans="4:4" x14ac:dyDescent="0.25">
      <c r="D291" s="2"/>
    </row>
    <row r="292" spans="4:4" x14ac:dyDescent="0.25">
      <c r="D292" s="2"/>
    </row>
    <row r="293" spans="4:4" x14ac:dyDescent="0.25">
      <c r="D293" s="2"/>
    </row>
    <row r="294" spans="4:4" x14ac:dyDescent="0.25">
      <c r="D294" s="2"/>
    </row>
    <row r="295" spans="4:4" x14ac:dyDescent="0.25">
      <c r="D295" s="2"/>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DB39B-BDF4-418B-85C0-44BA5081467D}">
  <sheetPr codeName="Sheet3"/>
  <dimension ref="T1:U11"/>
  <sheetViews>
    <sheetView workbookViewId="0">
      <selection activeCell="O3" sqref="O3"/>
    </sheetView>
  </sheetViews>
  <sheetFormatPr defaultRowHeight="15" x14ac:dyDescent="0.25"/>
  <cols>
    <col min="2" max="2" width="9.140625" customWidth="1"/>
    <col min="20" max="20" width="33.42578125" bestFit="1" customWidth="1"/>
    <col min="21" max="21" width="21.85546875" bestFit="1" customWidth="1"/>
  </cols>
  <sheetData>
    <row r="1" spans="20:21" x14ac:dyDescent="0.25">
      <c r="T1" s="6"/>
    </row>
    <row r="2" spans="20:21" x14ac:dyDescent="0.25">
      <c r="T2" s="6"/>
    </row>
    <row r="5" spans="20:21" x14ac:dyDescent="0.25">
      <c r="T5" s="6"/>
    </row>
    <row r="7" spans="20:21" x14ac:dyDescent="0.25">
      <c r="U7" s="8"/>
    </row>
    <row r="8" spans="20:21" x14ac:dyDescent="0.25">
      <c r="U8" s="8"/>
    </row>
    <row r="9" spans="20:21" x14ac:dyDescent="0.25">
      <c r="U9" s="8"/>
    </row>
    <row r="10" spans="20:21" x14ac:dyDescent="0.25">
      <c r="U10" s="8"/>
    </row>
    <row r="11" spans="20:21" x14ac:dyDescent="0.25">
      <c r="U11" s="8"/>
    </row>
  </sheetData>
  <pageMargins left="0.7" right="0.7" top="0.75" bottom="0.75" header="0.3" footer="0.3"/>
  <drawing r:id="rId1"/>
  <extLst>
    <ext xmlns:x15="http://schemas.microsoft.com/office/spreadsheetml/2010/11/main" uri="{3A4CF648-6AED-40f4-86FF-DC5316D8AED3}">
      <x14:slicerList xmlns:x14="http://schemas.microsoft.com/office/spreadsheetml/2009/9/main">
        <x14:slicer r:id="rId2"/>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A87E261F1861D46A9AC2E8912814C9C" ma:contentTypeVersion="19" ma:contentTypeDescription="Create a new document." ma:contentTypeScope="" ma:versionID="7e66c6d821b81934021b30d09778e8f3">
  <xsd:schema xmlns:xsd="http://www.w3.org/2001/XMLSchema" xmlns:xs="http://www.w3.org/2001/XMLSchema" xmlns:p="http://schemas.microsoft.com/office/2006/metadata/properties" xmlns:ns1="http://schemas.microsoft.com/sharepoint/v3" xmlns:ns2="db304e25-41f7-439f-a0b4-57d6fe7814bb" xmlns:ns3="2b6314a3-02c5-49ae-9e9b-4170ca21d125" targetNamespace="http://schemas.microsoft.com/office/2006/metadata/properties" ma:root="true" ma:fieldsID="d0fba248f1d7bcfe80765fa22ba57fab" ns1:_="" ns2:_="" ns3:_="">
    <xsd:import namespace="http://schemas.microsoft.com/sharepoint/v3"/>
    <xsd:import namespace="db304e25-41f7-439f-a0b4-57d6fe7814bb"/>
    <xsd:import namespace="2b6314a3-02c5-49ae-9e9b-4170ca21d12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304e25-41f7-439f-a0b4-57d6fe7814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123674a-7107-482d-9678-6238db58114a"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6314a3-02c5-49ae-9e9b-4170ca21d12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b024dee-35df-4756-b282-d7f9fc42c13b}" ma:internalName="TaxCatchAll" ma:showField="CatchAllData" ma:web="2b6314a3-02c5-49ae-9e9b-4170ca21d1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db304e25-41f7-439f-a0b4-57d6fe7814bb">
      <Terms xmlns="http://schemas.microsoft.com/office/infopath/2007/PartnerControls"/>
    </lcf76f155ced4ddcb4097134ff3c332f>
    <TaxCatchAll xmlns="2b6314a3-02c5-49ae-9e9b-4170ca21d125" xsi:nil="true"/>
    <SharedWithUsers xmlns="2b6314a3-02c5-49ae-9e9b-4170ca21d125">
      <UserInfo>
        <DisplayName/>
        <AccountId xsi:nil="true"/>
        <AccountType/>
      </UserInfo>
    </SharedWithUsers>
  </documentManagement>
</p:properties>
</file>

<file path=customXml/itemProps1.xml><?xml version="1.0" encoding="utf-8"?>
<ds:datastoreItem xmlns:ds="http://schemas.openxmlformats.org/officeDocument/2006/customXml" ds:itemID="{D4FBF4B9-DDE3-44FE-AE04-0FA0DEF11E7A}"/>
</file>

<file path=customXml/itemProps2.xml><?xml version="1.0" encoding="utf-8"?>
<ds:datastoreItem xmlns:ds="http://schemas.openxmlformats.org/officeDocument/2006/customXml" ds:itemID="{9724F099-714E-41BE-AD99-C7D048C09069}">
  <ds:schemaRefs>
    <ds:schemaRef ds:uri="http://schemas.microsoft.com/sharepoint/v3/contenttype/forms"/>
  </ds:schemaRefs>
</ds:datastoreItem>
</file>

<file path=customXml/itemProps3.xml><?xml version="1.0" encoding="utf-8"?>
<ds:datastoreItem xmlns:ds="http://schemas.openxmlformats.org/officeDocument/2006/customXml" ds:itemID="{48B6C940-2CBF-4004-B5AA-957E863AF0EE}">
  <ds:schemaRef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2b6314a3-02c5-49ae-9e9b-4170ca21d125"/>
    <ds:schemaRef ds:uri="db304e25-41f7-439f-a0b4-57d6fe7814bb"/>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 page</vt:lpstr>
      <vt:lpstr>Notes</vt:lpstr>
      <vt:lpstr>General input</vt:lpstr>
      <vt:lpstr>List of Fee-based Services</vt:lpstr>
      <vt:lpstr>Revised data</vt:lpstr>
      <vt:lpstr>Waterfall chart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revision/>
  <dcterms:created xsi:type="dcterms:W3CDTF">2023-03-29T05:17:20Z</dcterms:created>
  <dcterms:modified xsi:type="dcterms:W3CDTF">2024-01-24T05:31:15Z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0x010100DA87E261F1861D46A9AC2E8912814C9C</vt:lpwstr>
  </property>
  <property fmtid="{D5CDD505-2E9C-101B-9397-08002B2CF9AE}" pid="3" name="Order">
    <vt:r8>40300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