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usgrid.sharepoint.com/teams/SP0539/Shared Documents/Regulation/24-29 Determination/1500 Revised Proposal/1510 RP submission/02. Public Docs/"/>
    </mc:Choice>
  </mc:AlternateContent>
  <xr:revisionPtr revIDLastSave="0" documentId="13_ncr:1_{20001AF1-3D99-4140-93FB-03098A023757}" xr6:coauthVersionLast="47" xr6:coauthVersionMax="47" xr10:uidLastSave="{00000000-0000-0000-0000-000000000000}"/>
  <bookViews>
    <workbookView xWindow="-120" yWindow="-120" windowWidth="29040" windowHeight="15840" tabRatio="444" xr2:uid="{7EB7F742-6C8C-404A-99E3-F1D21165D2F9}"/>
  </bookViews>
  <sheets>
    <sheet name="Coverpage" sheetId="13" r:id="rId1"/>
    <sheet name="Analysis" sheetId="9" r:id="rId2"/>
    <sheet name="Data" sheetId="11" r:id="rId3"/>
  </sheets>
  <definedNames>
    <definedName name="_xlnm._FilterDatabase" localSheetId="2" hidden="1">Data!$A$7:$N$852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9" l="1"/>
  <c r="G36" i="9" l="1"/>
  <c r="I29" i="9"/>
  <c r="E23" i="9" l="1"/>
  <c r="G40" i="9" l="1"/>
  <c r="G38" i="9"/>
  <c r="I31" i="9" l="1"/>
  <c r="J31" i="9"/>
  <c r="J30" i="9"/>
  <c r="J29" i="9"/>
  <c r="K29" i="9" s="1"/>
  <c r="L29" i="9" s="1"/>
  <c r="D35" i="9" s="1"/>
  <c r="D36" i="9" s="1"/>
  <c r="I30" i="9"/>
  <c r="C31" i="9"/>
  <c r="D31" i="9"/>
  <c r="D30" i="9"/>
  <c r="D29" i="9"/>
  <c r="C30" i="9"/>
  <c r="C29" i="9"/>
  <c r="I25" i="9"/>
  <c r="I24" i="9"/>
  <c r="I23" i="9"/>
  <c r="L35" i="9" s="1"/>
  <c r="H25" i="9"/>
  <c r="G25" i="9"/>
  <c r="F25" i="9"/>
  <c r="H24" i="9"/>
  <c r="G24" i="9"/>
  <c r="F24" i="9"/>
  <c r="H23" i="9"/>
  <c r="G23" i="9"/>
  <c r="F23" i="9"/>
  <c r="E25" i="9"/>
  <c r="E24" i="9"/>
  <c r="C25" i="9"/>
  <c r="C24" i="9"/>
  <c r="C23" i="9"/>
  <c r="F8" i="9" l="1"/>
  <c r="H8" i="9"/>
  <c r="D23" i="9"/>
  <c r="E29" i="9"/>
  <c r="F29" i="9" s="1"/>
  <c r="E35" i="9" s="1"/>
  <c r="E36" i="9" s="1"/>
  <c r="F36" i="9" s="1"/>
  <c r="K30" i="9"/>
  <c r="L30" i="9" s="1"/>
  <c r="D37" i="9" s="1"/>
  <c r="D38" i="9" s="1"/>
  <c r="K31" i="9"/>
  <c r="L31" i="9" s="1"/>
  <c r="D39" i="9" s="1"/>
  <c r="D40" i="9" s="1"/>
  <c r="E30" i="9"/>
  <c r="F30" i="9" s="1"/>
  <c r="E37" i="9" s="1"/>
  <c r="E38" i="9" s="1"/>
  <c r="F37" i="9" l="1"/>
  <c r="F38" i="9"/>
  <c r="D25" i="9"/>
  <c r="H10" i="9" s="1"/>
  <c r="D24" i="9"/>
  <c r="H9" i="9" s="1"/>
  <c r="H38" i="9" l="1"/>
  <c r="F10" i="9"/>
  <c r="F9" i="9"/>
  <c r="L37" i="9" l="1"/>
  <c r="Q37" i="9" s="1"/>
  <c r="Q35" i="9"/>
  <c r="I35" i="9"/>
  <c r="G35" i="9" s="1"/>
  <c r="H35" i="9" s="1"/>
  <c r="J35" i="9"/>
  <c r="K35" i="9"/>
  <c r="I37" i="9"/>
  <c r="J37" i="9"/>
  <c r="O37" i="9" s="1"/>
  <c r="N37" i="9" l="1"/>
  <c r="P35" i="9"/>
  <c r="O35" i="9"/>
  <c r="N35" i="9"/>
  <c r="K38" i="9"/>
  <c r="P38" i="9" s="1"/>
  <c r="K37" i="9"/>
  <c r="P37" i="9" s="1"/>
  <c r="L38" i="9"/>
  <c r="Q38" i="9" s="1"/>
  <c r="L36" i="9"/>
  <c r="Q36" i="9" s="1"/>
  <c r="J38" i="9"/>
  <c r="O38" i="9" s="1"/>
  <c r="K36" i="9"/>
  <c r="P36" i="9" s="1"/>
  <c r="I38" i="9"/>
  <c r="N38" i="9" s="1"/>
  <c r="J36" i="9"/>
  <c r="O36" i="9" s="1"/>
  <c r="I36" i="9"/>
  <c r="N36" i="9" s="1"/>
  <c r="G37" i="9" l="1"/>
  <c r="H37" i="9" s="1"/>
  <c r="M37" i="9" s="1"/>
  <c r="R37" i="9" s="1"/>
  <c r="E31" i="9" l="1"/>
  <c r="F31" i="9" s="1"/>
  <c r="E39" i="9" s="1"/>
  <c r="E40" i="9" s="1"/>
  <c r="F39" i="9" l="1"/>
  <c r="L39" i="9"/>
  <c r="Q39" i="9" s="1"/>
  <c r="J39" i="9"/>
  <c r="K39" i="9"/>
  <c r="I39" i="9"/>
  <c r="G39" i="9" l="1"/>
  <c r="H39" i="9" s="1"/>
  <c r="F40" i="9"/>
  <c r="H40" i="9" s="1"/>
  <c r="M40" i="9" s="1"/>
  <c r="P39" i="9"/>
  <c r="N39" i="9"/>
  <c r="O39" i="9"/>
  <c r="K40" i="9"/>
  <c r="P40" i="9" s="1"/>
  <c r="J40" i="9"/>
  <c r="O40" i="9" s="1"/>
  <c r="L40" i="9"/>
  <c r="Q40" i="9" s="1"/>
  <c r="I40" i="9"/>
  <c r="N40" i="9" s="1"/>
  <c r="M39" i="9" l="1"/>
  <c r="R39" i="9" s="1"/>
  <c r="R40" i="9"/>
  <c r="M38" i="9"/>
  <c r="R38" i="9" s="1"/>
  <c r="I9" i="9" s="1"/>
  <c r="J9" i="9" l="1"/>
  <c r="K9" i="9" s="1"/>
  <c r="I10" i="9"/>
  <c r="J10" i="9" l="1"/>
  <c r="K10" i="9" s="1"/>
  <c r="H36" i="9"/>
  <c r="M36" i="9" s="1"/>
  <c r="R36" i="9" s="1"/>
  <c r="M35" i="9"/>
  <c r="R35" i="9" s="1"/>
  <c r="I8" i="9" l="1"/>
  <c r="J8" i="9" s="1"/>
  <c r="K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Virgina Kwan</author>
  </authors>
  <commentList>
    <comment ref="K7" authorId="0" shapeId="0" xr:uid="{D233D5F5-BF1B-4132-A49E-ED615F7897F0}">
      <text>
        <r>
          <rPr>
            <b/>
            <sz val="9"/>
            <color indexed="81"/>
            <rFont val="Tahoma"/>
            <family val="2"/>
          </rPr>
          <t>Virgina Kwan:</t>
        </r>
        <r>
          <rPr>
            <sz val="9"/>
            <color indexed="81"/>
            <rFont val="Tahoma"/>
            <family val="2"/>
          </rPr>
          <t xml:space="preserve">
Sum of capacity in FY22. Need to divide by 12 when calculating the revenue.</t>
        </r>
      </text>
    </comment>
    <comment ref="L7" authorId="0" shapeId="0" xr:uid="{480797CE-8B8E-4B48-A919-06B712D4A3F0}">
      <text>
        <r>
          <rPr>
            <b/>
            <sz val="9"/>
            <color indexed="81"/>
            <rFont val="Tahoma"/>
            <family val="2"/>
          </rPr>
          <t>Virgina Kwan:</t>
        </r>
        <r>
          <rPr>
            <sz val="9"/>
            <color indexed="81"/>
            <rFont val="Tahoma"/>
            <family val="2"/>
          </rPr>
          <t xml:space="preserve">
Sum of high demand in FY22. Need to divide by 12 when calculating the revenue.</t>
        </r>
      </text>
    </comment>
    <comment ref="M7" authorId="0" shapeId="0" xr:uid="{713897B5-5AC7-4258-BE07-C1C76169023E}">
      <text>
        <r>
          <rPr>
            <b/>
            <sz val="9"/>
            <color indexed="81"/>
            <rFont val="Tahoma"/>
            <family val="2"/>
          </rPr>
          <t>Virgina Kwan:</t>
        </r>
        <r>
          <rPr>
            <sz val="9"/>
            <color indexed="81"/>
            <rFont val="Tahoma"/>
            <family val="2"/>
          </rPr>
          <t xml:space="preserve">
Sum of low demand in FY22. Need to divide by 12 when calculating the revenue.</t>
        </r>
      </text>
    </comment>
  </commentList>
</comments>
</file>

<file path=xl/sharedStrings.xml><?xml version="1.0" encoding="utf-8"?>
<sst xmlns="http://schemas.openxmlformats.org/spreadsheetml/2006/main" count="1921" uniqueCount="128">
  <si>
    <t>NMI</t>
  </si>
  <si>
    <t/>
  </si>
  <si>
    <t>EA302</t>
  </si>
  <si>
    <t>EA310</t>
  </si>
  <si>
    <t>EA305</t>
  </si>
  <si>
    <t>EA370</t>
  </si>
  <si>
    <t>Tariff</t>
  </si>
  <si>
    <t>days/user</t>
  </si>
  <si>
    <t>Tariff compare</t>
  </si>
  <si>
    <t>EA010</t>
  </si>
  <si>
    <t>EA050</t>
  </si>
  <si>
    <t>$ total</t>
  </si>
  <si>
    <t>Current Network Tariff</t>
  </si>
  <si>
    <t>FY22 Summed Capacity (kW/kVA)</t>
  </si>
  <si>
    <t>Low</t>
  </si>
  <si>
    <t>High</t>
  </si>
  <si>
    <t>FY24 Approved Prices, NUOS ex GST</t>
  </si>
  <si>
    <t>Current Tariff</t>
  </si>
  <si>
    <t>FY24 Counterfactual - EN child NMIs are directly connected to Ausgrid network</t>
  </si>
  <si>
    <t>FY22 Tariff now</t>
  </si>
  <si>
    <t>EA314</t>
  </si>
  <si>
    <t>EA315</t>
  </si>
  <si>
    <t>EA365</t>
  </si>
  <si>
    <t>Revenue - no EN tariff</t>
  </si>
  <si>
    <t>Revenue - with EN tariff</t>
  </si>
  <si>
    <t>Summary Results</t>
  </si>
  <si>
    <t>FY22 Actual volumes of embedded network customers (from Ausgrid billing system)</t>
  </si>
  <si>
    <t>Network access charge c/day</t>
  </si>
  <si>
    <t>Peak energy c/kWh</t>
  </si>
  <si>
    <t>Shoulder energy c/kWh</t>
  </si>
  <si>
    <t>Off-peak energy c/kWh</t>
  </si>
  <si>
    <t>Capacity c/kVA/day</t>
  </si>
  <si>
    <t>Customer Name</t>
  </si>
  <si>
    <t>Address</t>
  </si>
  <si>
    <t>Customer Type</t>
  </si>
  <si>
    <t>FY22 Summed High Demand</t>
  </si>
  <si>
    <t>FY22 Summed Low Demand</t>
  </si>
  <si>
    <t>Note</t>
  </si>
  <si>
    <t>EA225</t>
  </si>
  <si>
    <t>Non-residential</t>
  </si>
  <si>
    <t>Residential</t>
  </si>
  <si>
    <t>Unsure</t>
  </si>
  <si>
    <t>Meter installed February 2022</t>
  </si>
  <si>
    <t>Incomplete new installation</t>
  </si>
  <si>
    <t>Meter installed September 2022</t>
  </si>
  <si>
    <t>Meter installed March 2022</t>
  </si>
  <si>
    <t>Meter installed April 2022</t>
  </si>
  <si>
    <t>EA025</t>
  </si>
  <si>
    <t>Meter installed July 2022</t>
  </si>
  <si>
    <t>Meter installed June 2022</t>
  </si>
  <si>
    <t>EA390</t>
  </si>
  <si>
    <t>Meter Installed March 2022</t>
  </si>
  <si>
    <t>Meter installed May 2022</t>
  </si>
  <si>
    <t>EA256</t>
  </si>
  <si>
    <t>Changed from EA305 to EA256 on 01/08/2021</t>
  </si>
  <si>
    <t>Changed from EA302 to EA256 on 28/07/2020</t>
  </si>
  <si>
    <t>Changed from EA305 to EA256 on 01/05/2022</t>
  </si>
  <si>
    <t>Changed from EA310 to EA256 on 24/09/2020</t>
  </si>
  <si>
    <t>Changed from EA305 to EA225 on 01/06/2018</t>
  </si>
  <si>
    <t>EA316</t>
  </si>
  <si>
    <t>CRNP</t>
  </si>
  <si>
    <t>Meter installed August 2022</t>
  </si>
  <si>
    <t>Changed from EA305 to EA225 on 01/07/2021</t>
  </si>
  <si>
    <t>Changed from EA310 to EA225 on 01/07/2019</t>
  </si>
  <si>
    <t>EA011</t>
  </si>
  <si>
    <t>Changed from EA305 to EA225 on 22/11/2019</t>
  </si>
  <si>
    <t>Changed from EA302 to EA256 on 01/07/2022</t>
  </si>
  <si>
    <t>EA360</t>
  </si>
  <si>
    <t>Shoulder energy, kWh</t>
  </si>
  <si>
    <t>Off-peak energy, kWh</t>
  </si>
  <si>
    <t>Summed capacity kVA</t>
  </si>
  <si>
    <t>Network access, days</t>
  </si>
  <si>
    <t>Peak energy, kWh</t>
  </si>
  <si>
    <t>ESTIMATE # residential ENs</t>
  </si>
  <si>
    <t>ESTIMATE # business ENs</t>
  </si>
  <si>
    <t>Total</t>
  </si>
  <si>
    <t>NMI share %</t>
  </si>
  <si>
    <t>Volume share %</t>
  </si>
  <si>
    <t>Child NMIs per EN</t>
  </si>
  <si>
    <t>Estimated no. of business customer child NMIs per EN</t>
  </si>
  <si>
    <t>Estimate of EN residential / business split based on actual data</t>
  </si>
  <si>
    <t>Residential share</t>
  </si>
  <si>
    <t>Volume kWh residential ENs</t>
  </si>
  <si>
    <t>Volume kWh business ENs</t>
  </si>
  <si>
    <t>Total kWh</t>
  </si>
  <si>
    <t>#ENs or parent NMIs</t>
  </si>
  <si>
    <t>Total #ENs</t>
  </si>
  <si>
    <t>Tariff arbitrage</t>
  </si>
  <si>
    <t xml:space="preserve">Proposed capacity charge increase </t>
  </si>
  <si>
    <t>Derived capacity charge increase</t>
  </si>
  <si>
    <t>Purpose:</t>
  </si>
  <si>
    <t>Year</t>
  </si>
  <si>
    <t>Financial year 2022</t>
  </si>
  <si>
    <t>This sheet presents FY22 summary data for each embedded network connected to Ausgrid's network. Individual customer NMIs, names and addresses have been redacted for confidentiality reasons.</t>
  </si>
  <si>
    <t>Embedded networks  - Customer data</t>
  </si>
  <si>
    <t>Embedded networks - Analysis and summary</t>
  </si>
  <si>
    <t>HV connection</t>
  </si>
  <si>
    <t>Proposed Tariff FY25
(Embedded networks)</t>
  </si>
  <si>
    <t>LV connection &gt;750 MWh</t>
  </si>
  <si>
    <t>LV connection 160-750 MWh</t>
  </si>
  <si>
    <t>LV residential flat (closed)</t>
  </si>
  <si>
    <t>LV small business flat (closed)</t>
  </si>
  <si>
    <t>LV 60-160 MWh</t>
  </si>
  <si>
    <t>Tariff description</t>
  </si>
  <si>
    <t>Total, kWh</t>
  </si>
  <si>
    <t>EN description</t>
  </si>
  <si>
    <t>LV connection 160-750 MWh, non-residential EN</t>
  </si>
  <si>
    <t xml:space="preserve">LV connection 160-750 MWh, residential EN, </t>
  </si>
  <si>
    <t>LV connection &gt;750 MWh, residential EN</t>
  </si>
  <si>
    <t>LV connection &gt;750 Mwh, non-residential EN</t>
  </si>
  <si>
    <t>HV connection, residential EN</t>
  </si>
  <si>
    <t>HV connection, non-residential EN</t>
  </si>
  <si>
    <t>Scenario list</t>
  </si>
  <si>
    <t>Each embedded network has been classified as either "Residential", "Non-residential" or "Unsure". This classification process was undertaken by desktop research based on each customer name and known information about the customer. To be conservative, where this desktop analysis was inconclusive, the customer is labeled as "unsure". This provides a reasonable level of confidence in the accuracy of those embedded networks classified as "Residential" or "non-residential".</t>
  </si>
  <si>
    <t>Notes on estimation of number of child NMIs per EN</t>
  </si>
  <si>
    <t>The number of child NMIs in each NMI is not information which is reported to Ausgrid or easily accessible. Accordingly, estimates were required.</t>
  </si>
  <si>
    <t>For residential embedded networks, the number of child NMIs was estimated based a benchmark annual consumption level of 5000 kWh for the typical residential customer.</t>
  </si>
  <si>
    <t>Select scenario:
(number of child NMIs per non-residential EN)</t>
  </si>
  <si>
    <t>Network access, $</t>
  </si>
  <si>
    <t>Peak energy, $</t>
  </si>
  <si>
    <t>Shoulder energy, $</t>
  </si>
  <si>
    <t>Off-peak energy, $</t>
  </si>
  <si>
    <t>Summed capacity, $</t>
  </si>
  <si>
    <t>For non-residential embedded networks, there is no straight forward way to estimate the number of child NMIs. Accordingly, we used a sensitivity analysis approach of adopting two extreme bookend scenarios of a "Low" and "High" number child NMIs per embedded network. A material level of tariff arbitrage under current tariffs is present in both scenarios, with only the degree of materiality changing. This demonstrates our conclusion on tariff arbitrage being a material issue is not sensitive to this input assumption.</t>
  </si>
  <si>
    <t>Volumes: Financial year 2022, Prices: Financial year 2024</t>
  </si>
  <si>
    <t>This sheet estimates the degree of tariff arbitrage available to embedded networks under our current tariffs. It also demonstrates that under our EN tariff proposal (50% increase to capacity charge for ENs after a transitional period), we would move towards but not fully eliminate that tariff arbitrage problem.</t>
  </si>
  <si>
    <t>Ausgrid’s 2024-29 Revised Proposal</t>
  </si>
  <si>
    <t xml:space="preserve">Attachment 8.13: Embedded network tariff arbitrage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</si>
</sst>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C09]d\ mmmm\ yyyy;@"/>
  </numFmts>
  <fonts count="17" x14ac:knownFonts="1">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b/>
      <sz val="11"/>
      <color theme="0"/>
      <name val="Calibri"/>
      <family val="2"/>
      <scheme val="minor"/>
    </font>
    <font>
      <sz val="11"/>
      <color rgb="FFFF0000"/>
      <name val="Calibri"/>
      <family val="2"/>
      <scheme val="minor"/>
    </font>
    <font>
      <sz val="11"/>
      <color theme="0"/>
      <name val="Calibri"/>
      <family val="2"/>
      <scheme val="minor"/>
    </font>
    <font>
      <b/>
      <sz val="16"/>
      <color theme="0"/>
      <name val="Calibri"/>
      <family val="2"/>
      <scheme val="minor"/>
    </font>
    <font>
      <b/>
      <sz val="11"/>
      <name val="Calibri"/>
      <family val="2"/>
      <scheme val="minor"/>
    </font>
    <font>
      <sz val="11"/>
      <name val="Calibri"/>
      <family val="2"/>
      <scheme val="minor"/>
    </font>
    <font>
      <i/>
      <sz val="11"/>
      <color theme="1"/>
      <name val="Calibri"/>
      <family val="2"/>
      <scheme val="minor"/>
    </font>
    <font>
      <b/>
      <i/>
      <sz val="11"/>
      <name val="Calibri"/>
      <family val="2"/>
      <scheme val="minor"/>
    </font>
    <font>
      <sz val="11"/>
      <color theme="1"/>
      <name val="Arial"/>
      <family val="2"/>
    </font>
    <font>
      <sz val="9"/>
      <color theme="1"/>
      <name val="Arial"/>
      <family val="2"/>
    </font>
    <font>
      <sz val="14"/>
      <color rgb="FF0070C0"/>
      <name val="Arial"/>
      <family val="2"/>
    </font>
    <font>
      <b/>
      <sz val="20"/>
      <color rgb="FF00206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52">
    <xf numFmtId="0" fontId="0" fillId="0" borderId="0" xfId="0"/>
    <xf numFmtId="0" fontId="0" fillId="0" borderId="1" xfId="0" applyBorder="1"/>
    <xf numFmtId="4" fontId="0" fillId="0" borderId="1" xfId="0" applyNumberFormat="1" applyBorder="1"/>
    <xf numFmtId="0" fontId="0" fillId="0" borderId="2" xfId="0" applyBorder="1"/>
    <xf numFmtId="8" fontId="0" fillId="0" borderId="0" xfId="0" applyNumberFormat="1"/>
    <xf numFmtId="6" fontId="0" fillId="0" borderId="0" xfId="0" applyNumberFormat="1"/>
    <xf numFmtId="4" fontId="0" fillId="0" borderId="0" xfId="0" applyNumberFormat="1"/>
    <xf numFmtId="9" fontId="0" fillId="0" borderId="0" xfId="0" applyNumberFormat="1"/>
    <xf numFmtId="164" fontId="0" fillId="0" borderId="0" xfId="0" applyNumberFormat="1"/>
    <xf numFmtId="0" fontId="0" fillId="0" borderId="0" xfId="0" applyAlignment="1">
      <alignment horizontal="right"/>
    </xf>
    <xf numFmtId="0" fontId="0" fillId="0" borderId="3" xfId="0" applyBorder="1"/>
    <xf numFmtId="0" fontId="1" fillId="0" borderId="0" xfId="0" applyFont="1"/>
    <xf numFmtId="0" fontId="1" fillId="0" borderId="0" xfId="0" applyFont="1" applyAlignment="1">
      <alignment wrapText="1"/>
    </xf>
    <xf numFmtId="0" fontId="2" fillId="0" borderId="0" xfId="0" applyFont="1"/>
    <xf numFmtId="4" fontId="0" fillId="0" borderId="2" xfId="0" applyNumberFormat="1" applyBorder="1"/>
    <xf numFmtId="1" fontId="0" fillId="0" borderId="0" xfId="0" applyNumberFormat="1"/>
    <xf numFmtId="4" fontId="0" fillId="0" borderId="3" xfId="0" applyNumberFormat="1" applyBorder="1"/>
    <xf numFmtId="3" fontId="0" fillId="0" borderId="3" xfId="0" applyNumberFormat="1" applyBorder="1"/>
    <xf numFmtId="9" fontId="0" fillId="0" borderId="3" xfId="0" applyNumberFormat="1" applyBorder="1"/>
    <xf numFmtId="6" fontId="0" fillId="0" borderId="3" xfId="0" applyNumberFormat="1" applyBorder="1"/>
    <xf numFmtId="0" fontId="1" fillId="0" borderId="0" xfId="0" applyFont="1" applyAlignment="1">
      <alignment horizontal="center" wrapText="1"/>
    </xf>
    <xf numFmtId="0" fontId="0" fillId="0" borderId="3" xfId="0" applyBorder="1" applyAlignment="1">
      <alignment horizontal="center"/>
    </xf>
    <xf numFmtId="6" fontId="0" fillId="3" borderId="3" xfId="0" applyNumberFormat="1" applyFill="1" applyBorder="1"/>
    <xf numFmtId="3" fontId="1" fillId="0" borderId="0" xfId="0" applyNumberFormat="1" applyFont="1" applyAlignment="1">
      <alignment wrapText="1"/>
    </xf>
    <xf numFmtId="0" fontId="1" fillId="0" borderId="0" xfId="0" applyFont="1" applyAlignment="1">
      <alignment horizontal="center"/>
    </xf>
    <xf numFmtId="9" fontId="0" fillId="0" borderId="3" xfId="0" applyNumberFormat="1" applyBorder="1" applyAlignment="1">
      <alignment horizontal="center"/>
    </xf>
    <xf numFmtId="0" fontId="8" fillId="4" borderId="0" xfId="0" applyFont="1" applyFill="1"/>
    <xf numFmtId="0" fontId="5" fillId="5" borderId="0" xfId="0" applyFont="1" applyFill="1"/>
    <xf numFmtId="0" fontId="10" fillId="0" borderId="0" xfId="0" applyFont="1"/>
    <xf numFmtId="0" fontId="7" fillId="0" borderId="0" xfId="0" applyFont="1"/>
    <xf numFmtId="0" fontId="6" fillId="0" borderId="0" xfId="0" applyFont="1"/>
    <xf numFmtId="0" fontId="10" fillId="0" borderId="3" xfId="0" applyFont="1" applyBorder="1"/>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9" fillId="0" borderId="0" xfId="0" applyFont="1"/>
    <xf numFmtId="0" fontId="11" fillId="0" borderId="3" xfId="0" applyFont="1" applyBorder="1"/>
    <xf numFmtId="0" fontId="12" fillId="0" borderId="0" xfId="0" applyFont="1"/>
    <xf numFmtId="0" fontId="1" fillId="6" borderId="0" xfId="0" applyFont="1" applyFill="1" applyAlignment="1">
      <alignment horizontal="center" wrapText="1"/>
    </xf>
    <xf numFmtId="9" fontId="0" fillId="6" borderId="3" xfId="0" applyNumberFormat="1" applyFill="1" applyBorder="1"/>
    <xf numFmtId="1" fontId="0" fillId="6" borderId="3" xfId="0" applyNumberFormat="1" applyFill="1" applyBorder="1"/>
    <xf numFmtId="3" fontId="0" fillId="6" borderId="3" xfId="0" applyNumberFormat="1" applyFill="1" applyBorder="1"/>
    <xf numFmtId="9" fontId="0" fillId="7" borderId="3" xfId="0" applyNumberFormat="1" applyFill="1" applyBorder="1"/>
    <xf numFmtId="1" fontId="0" fillId="7" borderId="3" xfId="0" applyNumberFormat="1" applyFill="1" applyBorder="1"/>
    <xf numFmtId="3" fontId="0" fillId="7" borderId="3" xfId="0" applyNumberFormat="1" applyFill="1" applyBorder="1"/>
    <xf numFmtId="9" fontId="0" fillId="2" borderId="3" xfId="0" applyNumberFormat="1" applyFill="1" applyBorder="1"/>
    <xf numFmtId="1" fontId="0" fillId="2" borderId="3" xfId="0" applyNumberFormat="1" applyFill="1" applyBorder="1"/>
    <xf numFmtId="3" fontId="0" fillId="2" borderId="3" xfId="0" applyNumberFormat="1" applyFill="1" applyBorder="1"/>
    <xf numFmtId="0" fontId="15" fillId="0" borderId="0" xfId="0" applyFont="1"/>
    <xf numFmtId="0" fontId="0" fillId="4" borderId="1" xfId="0" applyFill="1" applyBorder="1"/>
    <xf numFmtId="0" fontId="0" fillId="4" borderId="2" xfId="0" applyFill="1" applyBorder="1"/>
    <xf numFmtId="165" fontId="14" fillId="0" borderId="0" xfId="0" applyNumberFormat="1" applyFont="1" applyAlignment="1">
      <alignment horizontal="left" vertical="center"/>
    </xf>
    <xf numFmtId="0" fontId="16" fillId="0" borderId="0" xfId="0" applyFont="1" applyAlignment="1">
      <alignment horizontal="left" vertical="top" wrapText="1"/>
    </xf>
  </cellXfs>
  <cellStyles count="2">
    <cellStyle name="Normal" xfId="0" builtinId="0"/>
    <cellStyle name="Normal 2" xfId="1" xr:uid="{0BF4C380-1653-423E-811C-FF59EB2DF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38</xdr:row>
      <xdr:rowOff>125189</xdr:rowOff>
    </xdr:from>
    <xdr:to>
      <xdr:col>8</xdr:col>
      <xdr:colOff>377825</xdr:colOff>
      <xdr:row>39</xdr:row>
      <xdr:rowOff>15875</xdr:rowOff>
    </xdr:to>
    <xdr:pic>
      <xdr:nvPicPr>
        <xdr:cNvPr id="2" name="image2.png">
          <a:extLst>
            <a:ext uri="{FF2B5EF4-FFF2-40B4-BE49-F238E27FC236}">
              <a16:creationId xmlns:a16="http://schemas.microsoft.com/office/drawing/2014/main" id="{928F5232-8322-4BBE-A140-8F6CFA86859A}"/>
            </a:ext>
          </a:extLst>
        </xdr:cNvPr>
        <xdr:cNvPicPr>
          <a:picLocks noChangeAspect="1"/>
        </xdr:cNvPicPr>
      </xdr:nvPicPr>
      <xdr:blipFill>
        <a:blip xmlns:r="http://schemas.openxmlformats.org/officeDocument/2006/relationships" r:embed="rId1" cstate="print"/>
        <a:stretch>
          <a:fillRect/>
        </a:stretch>
      </xdr:blipFill>
      <xdr:spPr>
        <a:xfrm>
          <a:off x="9525" y="7364189"/>
          <a:ext cx="4921250" cy="81186"/>
        </a:xfrm>
        <a:prstGeom prst="rect">
          <a:avLst/>
        </a:prstGeom>
      </xdr:spPr>
    </xdr:pic>
    <xdr:clientData/>
  </xdr:twoCellAnchor>
  <xdr:twoCellAnchor>
    <xdr:from>
      <xdr:col>6</xdr:col>
      <xdr:colOff>231140</xdr:colOff>
      <xdr:row>36</xdr:row>
      <xdr:rowOff>27940</xdr:rowOff>
    </xdr:from>
    <xdr:to>
      <xdr:col>8</xdr:col>
      <xdr:colOff>197485</xdr:colOff>
      <xdr:row>37</xdr:row>
      <xdr:rowOff>169545</xdr:rowOff>
    </xdr:to>
    <xdr:grpSp>
      <xdr:nvGrpSpPr>
        <xdr:cNvPr id="3" name="Group 2">
          <a:extLst>
            <a:ext uri="{FF2B5EF4-FFF2-40B4-BE49-F238E27FC236}">
              <a16:creationId xmlns:a16="http://schemas.microsoft.com/office/drawing/2014/main" id="{4CD20E84-D39C-4F81-9D29-41DE1FFC229C}"/>
            </a:ext>
          </a:extLst>
        </xdr:cNvPr>
        <xdr:cNvGrpSpPr>
          <a:grpSpLocks/>
        </xdr:cNvGrpSpPr>
      </xdr:nvGrpSpPr>
      <xdr:grpSpPr bwMode="auto">
        <a:xfrm>
          <a:off x="3583940" y="6584315"/>
          <a:ext cx="1188720" cy="319405"/>
          <a:chOff x="8854" y="75"/>
          <a:chExt cx="1867" cy="513"/>
        </a:xfrm>
      </xdr:grpSpPr>
      <xdr:sp macro="" textlink="">
        <xdr:nvSpPr>
          <xdr:cNvPr id="4" name="AutoShape 22">
            <a:extLst>
              <a:ext uri="{FF2B5EF4-FFF2-40B4-BE49-F238E27FC236}">
                <a16:creationId xmlns:a16="http://schemas.microsoft.com/office/drawing/2014/main" id="{E8C6E5CD-30F5-469A-2E40-60216CBFBEC2}"/>
              </a:ext>
            </a:extLst>
          </xdr:cNvPr>
          <xdr:cNvSpPr>
            <a:spLocks/>
          </xdr:cNvSpPr>
        </xdr:nvSpPr>
        <xdr:spPr bwMode="auto">
          <a:xfrm>
            <a:off x="9412" y="153"/>
            <a:ext cx="1309" cy="391"/>
          </a:xfrm>
          <a:custGeom>
            <a:avLst/>
            <a:gdLst>
              <a:gd name="T0" fmla="+- 0 9663 9412"/>
              <a:gd name="T1" fmla="*/ T0 w 1309"/>
              <a:gd name="T2" fmla="+- 0 391 154"/>
              <a:gd name="T3" fmla="*/ 391 h 391"/>
              <a:gd name="T4" fmla="+- 0 9504 9412"/>
              <a:gd name="T5" fmla="*/ T4 w 1309"/>
              <a:gd name="T6" fmla="+- 0 346 154"/>
              <a:gd name="T7" fmla="*/ 346 h 391"/>
              <a:gd name="T8" fmla="+- 0 9585 9412"/>
              <a:gd name="T9" fmla="*/ T8 w 1309"/>
              <a:gd name="T10" fmla="+- 0 188 154"/>
              <a:gd name="T11" fmla="*/ 188 h 391"/>
              <a:gd name="T12" fmla="+- 0 9413 9412"/>
              <a:gd name="T13" fmla="*/ T12 w 1309"/>
              <a:gd name="T14" fmla="+- 0 445 154"/>
              <a:gd name="T15" fmla="*/ 445 h 391"/>
              <a:gd name="T16" fmla="+- 0 9467 9412"/>
              <a:gd name="T17" fmla="*/ T16 w 1309"/>
              <a:gd name="T18" fmla="+- 0 452 154"/>
              <a:gd name="T19" fmla="*/ 452 h 391"/>
              <a:gd name="T20" fmla="+- 0 9625 9412"/>
              <a:gd name="T21" fmla="*/ T20 w 1309"/>
              <a:gd name="T22" fmla="+- 0 452 154"/>
              <a:gd name="T23" fmla="*/ 452 h 391"/>
              <a:gd name="T24" fmla="+- 0 9878 9412"/>
              <a:gd name="T25" fmla="*/ T24 w 1309"/>
              <a:gd name="T26" fmla="+- 0 255 154"/>
              <a:gd name="T27" fmla="*/ 255 h 391"/>
              <a:gd name="T28" fmla="+- 0 9816 9412"/>
              <a:gd name="T29" fmla="*/ T28 w 1309"/>
              <a:gd name="T30" fmla="+- 0 397 154"/>
              <a:gd name="T31" fmla="*/ 397 h 391"/>
              <a:gd name="T32" fmla="+- 0 9743 9412"/>
              <a:gd name="T33" fmla="*/ T32 w 1309"/>
              <a:gd name="T34" fmla="+- 0 383 154"/>
              <a:gd name="T35" fmla="*/ 383 h 391"/>
              <a:gd name="T36" fmla="+- 0 9688 9412"/>
              <a:gd name="T37" fmla="*/ T36 w 1309"/>
              <a:gd name="T38" fmla="+- 0 259 154"/>
              <a:gd name="T39" fmla="*/ 259 h 391"/>
              <a:gd name="T40" fmla="+- 0 9763 9412"/>
              <a:gd name="T41" fmla="*/ T40 w 1309"/>
              <a:gd name="T42" fmla="+- 0 460 154"/>
              <a:gd name="T43" fmla="*/ 460 h 391"/>
              <a:gd name="T44" fmla="+- 0 9831 9412"/>
              <a:gd name="T45" fmla="*/ T44 w 1309"/>
              <a:gd name="T46" fmla="+- 0 426 154"/>
              <a:gd name="T47" fmla="*/ 426 h 391"/>
              <a:gd name="T48" fmla="+- 0 9882 9412"/>
              <a:gd name="T49" fmla="*/ T48 w 1309"/>
              <a:gd name="T50" fmla="+- 0 259 154"/>
              <a:gd name="T51" fmla="*/ 259 h 391"/>
              <a:gd name="T52" fmla="+- 0 10000 9412"/>
              <a:gd name="T53" fmla="*/ T52 w 1309"/>
              <a:gd name="T54" fmla="+- 0 337 154"/>
              <a:gd name="T55" fmla="*/ 337 h 391"/>
              <a:gd name="T56" fmla="+- 0 9954 9412"/>
              <a:gd name="T57" fmla="*/ T56 w 1309"/>
              <a:gd name="T58" fmla="+- 0 295 154"/>
              <a:gd name="T59" fmla="*/ 295 h 391"/>
              <a:gd name="T60" fmla="+- 0 10016 9412"/>
              <a:gd name="T61" fmla="*/ T60 w 1309"/>
              <a:gd name="T62" fmla="+- 0 297 154"/>
              <a:gd name="T63" fmla="*/ 297 h 391"/>
              <a:gd name="T64" fmla="+- 0 10036 9412"/>
              <a:gd name="T65" fmla="*/ T64 w 1309"/>
              <a:gd name="T66" fmla="+- 0 263 154"/>
              <a:gd name="T67" fmla="*/ 263 h 391"/>
              <a:gd name="T68" fmla="+- 0 9979 9412"/>
              <a:gd name="T69" fmla="*/ T68 w 1309"/>
              <a:gd name="T70" fmla="+- 0 250 154"/>
              <a:gd name="T71" fmla="*/ 250 h 391"/>
              <a:gd name="T72" fmla="+- 0 9906 9412"/>
              <a:gd name="T73" fmla="*/ T72 w 1309"/>
              <a:gd name="T74" fmla="+- 0 330 154"/>
              <a:gd name="T75" fmla="*/ 330 h 391"/>
              <a:gd name="T76" fmla="+- 0 9984 9412"/>
              <a:gd name="T77" fmla="*/ T76 w 1309"/>
              <a:gd name="T78" fmla="+- 0 385 154"/>
              <a:gd name="T79" fmla="*/ 385 h 391"/>
              <a:gd name="T80" fmla="+- 0 9963 9412"/>
              <a:gd name="T81" fmla="*/ T80 w 1309"/>
              <a:gd name="T82" fmla="+- 0 421 154"/>
              <a:gd name="T83" fmla="*/ 421 h 391"/>
              <a:gd name="T84" fmla="+- 0 9910 9412"/>
              <a:gd name="T85" fmla="*/ T84 w 1309"/>
              <a:gd name="T86" fmla="+- 0 408 154"/>
              <a:gd name="T87" fmla="*/ 408 h 391"/>
              <a:gd name="T88" fmla="+- 0 9923 9412"/>
              <a:gd name="T89" fmla="*/ T88 w 1309"/>
              <a:gd name="T90" fmla="+- 0 454 154"/>
              <a:gd name="T91" fmla="*/ 454 h 391"/>
              <a:gd name="T92" fmla="+- 0 10022 9412"/>
              <a:gd name="T93" fmla="*/ T92 w 1309"/>
              <a:gd name="T94" fmla="+- 0 446 154"/>
              <a:gd name="T95" fmla="*/ 446 h 391"/>
              <a:gd name="T96" fmla="+- 0 10219 9412"/>
              <a:gd name="T97" fmla="*/ T96 w 1309"/>
              <a:gd name="T98" fmla="+- 0 255 154"/>
              <a:gd name="T99" fmla="*/ 255 h 391"/>
              <a:gd name="T100" fmla="+- 0 10210 9412"/>
              <a:gd name="T101" fmla="*/ T100 w 1309"/>
              <a:gd name="T102" fmla="+- 0 378 154"/>
              <a:gd name="T103" fmla="*/ 378 h 391"/>
              <a:gd name="T104" fmla="+- 0 10128 9412"/>
              <a:gd name="T105" fmla="*/ T104 w 1309"/>
              <a:gd name="T106" fmla="+- 0 396 154"/>
              <a:gd name="T107" fmla="*/ 396 h 391"/>
              <a:gd name="T108" fmla="+- 0 10128 9412"/>
              <a:gd name="T109" fmla="*/ T108 w 1309"/>
              <a:gd name="T110" fmla="+- 0 310 154"/>
              <a:gd name="T111" fmla="*/ 310 h 391"/>
              <a:gd name="T112" fmla="+- 0 10210 9412"/>
              <a:gd name="T113" fmla="*/ T112 w 1309"/>
              <a:gd name="T114" fmla="+- 0 328 154"/>
              <a:gd name="T115" fmla="*/ 328 h 391"/>
              <a:gd name="T116" fmla="+- 0 10169 9412"/>
              <a:gd name="T117" fmla="*/ T116 w 1309"/>
              <a:gd name="T118" fmla="+- 0 252 154"/>
              <a:gd name="T119" fmla="*/ 252 h 391"/>
              <a:gd name="T120" fmla="+- 0 10060 9412"/>
              <a:gd name="T121" fmla="*/ T120 w 1309"/>
              <a:gd name="T122" fmla="+- 0 352 154"/>
              <a:gd name="T123" fmla="*/ 352 h 391"/>
              <a:gd name="T124" fmla="+- 0 10168 9412"/>
              <a:gd name="T125" fmla="*/ T124 w 1309"/>
              <a:gd name="T126" fmla="+- 0 454 154"/>
              <a:gd name="T127" fmla="*/ 454 h 391"/>
              <a:gd name="T128" fmla="+- 0 10213 9412"/>
              <a:gd name="T129" fmla="*/ T128 w 1309"/>
              <a:gd name="T130" fmla="+- 0 441 154"/>
              <a:gd name="T131" fmla="*/ 441 h 391"/>
              <a:gd name="T132" fmla="+- 0 10129 9412"/>
              <a:gd name="T133" fmla="*/ T132 w 1309"/>
              <a:gd name="T134" fmla="+- 0 501 154"/>
              <a:gd name="T135" fmla="*/ 501 h 391"/>
              <a:gd name="T136" fmla="+- 0 10084 9412"/>
              <a:gd name="T137" fmla="*/ T136 w 1309"/>
              <a:gd name="T138" fmla="+- 0 491 154"/>
              <a:gd name="T139" fmla="*/ 491 h 391"/>
              <a:gd name="T140" fmla="+- 0 10092 9412"/>
              <a:gd name="T141" fmla="*/ T140 w 1309"/>
              <a:gd name="T142" fmla="+- 0 533 154"/>
              <a:gd name="T143" fmla="*/ 533 h 391"/>
              <a:gd name="T144" fmla="+- 0 10202 9412"/>
              <a:gd name="T145" fmla="*/ T144 w 1309"/>
              <a:gd name="T146" fmla="+- 0 538 154"/>
              <a:gd name="T147" fmla="*/ 538 h 391"/>
              <a:gd name="T148" fmla="+- 0 10267 9412"/>
              <a:gd name="T149" fmla="*/ T148 w 1309"/>
              <a:gd name="T150" fmla="+- 0 426 154"/>
              <a:gd name="T151" fmla="*/ 426 h 391"/>
              <a:gd name="T152" fmla="+- 0 10422 9412"/>
              <a:gd name="T153" fmla="*/ T152 w 1309"/>
              <a:gd name="T154" fmla="+- 0 256 154"/>
              <a:gd name="T155" fmla="*/ 256 h 391"/>
              <a:gd name="T156" fmla="+- 0 10380 9412"/>
              <a:gd name="T157" fmla="*/ T156 w 1309"/>
              <a:gd name="T158" fmla="+- 0 252 154"/>
              <a:gd name="T159" fmla="*/ 252 h 391"/>
              <a:gd name="T160" fmla="+- 0 10343 9412"/>
              <a:gd name="T161" fmla="*/ T160 w 1309"/>
              <a:gd name="T162" fmla="+- 0 259 154"/>
              <a:gd name="T163" fmla="*/ 259 h 391"/>
              <a:gd name="T164" fmla="+- 0 10296 9412"/>
              <a:gd name="T165" fmla="*/ T164 w 1309"/>
              <a:gd name="T166" fmla="+- 0 456 154"/>
              <a:gd name="T167" fmla="*/ 456 h 391"/>
              <a:gd name="T168" fmla="+- 0 10355 9412"/>
              <a:gd name="T169" fmla="*/ T168 w 1309"/>
              <a:gd name="T170" fmla="+- 0 316 154"/>
              <a:gd name="T171" fmla="*/ 316 h 391"/>
              <a:gd name="T172" fmla="+- 0 10418 9412"/>
              <a:gd name="T173" fmla="*/ T172 w 1309"/>
              <a:gd name="T174" fmla="+- 0 298 154"/>
              <a:gd name="T175" fmla="*/ 298 h 391"/>
              <a:gd name="T176" fmla="+- 0 10442 9412"/>
              <a:gd name="T177" fmla="*/ T176 w 1309"/>
              <a:gd name="T178" fmla="+- 0 255 154"/>
              <a:gd name="T179" fmla="*/ 255 h 391"/>
              <a:gd name="T180" fmla="+- 0 10491 9412"/>
              <a:gd name="T181" fmla="*/ T180 w 1309"/>
              <a:gd name="T182" fmla="+- 0 452 154"/>
              <a:gd name="T183" fmla="*/ 452 h 391"/>
              <a:gd name="T184" fmla="+- 0 10476 9412"/>
              <a:gd name="T185" fmla="*/ T184 w 1309"/>
              <a:gd name="T186" fmla="+- 0 158 154"/>
              <a:gd name="T187" fmla="*/ 158 h 391"/>
              <a:gd name="T188" fmla="+- 0 10434 9412"/>
              <a:gd name="T189" fmla="*/ T188 w 1309"/>
              <a:gd name="T190" fmla="+- 0 185 154"/>
              <a:gd name="T191" fmla="*/ 185 h 391"/>
              <a:gd name="T192" fmla="+- 0 10476 9412"/>
              <a:gd name="T193" fmla="*/ T192 w 1309"/>
              <a:gd name="T194" fmla="+- 0 214 154"/>
              <a:gd name="T195" fmla="*/ 214 h 391"/>
              <a:gd name="T196" fmla="+- 0 10717 9412"/>
              <a:gd name="T197" fmla="*/ T196 w 1309"/>
              <a:gd name="T198" fmla="+- 0 154 154"/>
              <a:gd name="T199" fmla="*/ 154 h 391"/>
              <a:gd name="T200" fmla="+- 0 10664 9412"/>
              <a:gd name="T201" fmla="*/ T200 w 1309"/>
              <a:gd name="T202" fmla="+- 0 380 154"/>
              <a:gd name="T203" fmla="*/ 380 h 391"/>
              <a:gd name="T204" fmla="+- 0 10582 9412"/>
              <a:gd name="T205" fmla="*/ T204 w 1309"/>
              <a:gd name="T206" fmla="+- 0 398 154"/>
              <a:gd name="T207" fmla="*/ 398 h 391"/>
              <a:gd name="T208" fmla="+- 0 10597 9412"/>
              <a:gd name="T209" fmla="*/ T208 w 1309"/>
              <a:gd name="T210" fmla="+- 0 297 154"/>
              <a:gd name="T211" fmla="*/ 297 h 391"/>
              <a:gd name="T212" fmla="+- 0 10668 9412"/>
              <a:gd name="T213" fmla="*/ T212 w 1309"/>
              <a:gd name="T214" fmla="+- 0 356 154"/>
              <a:gd name="T215" fmla="*/ 356 h 391"/>
              <a:gd name="T216" fmla="+- 0 10622 9412"/>
              <a:gd name="T217" fmla="*/ T216 w 1309"/>
              <a:gd name="T218" fmla="+- 0 252 154"/>
              <a:gd name="T219" fmla="*/ 252 h 391"/>
              <a:gd name="T220" fmla="+- 0 10515 9412"/>
              <a:gd name="T221" fmla="*/ T220 w 1309"/>
              <a:gd name="T222" fmla="+- 0 352 154"/>
              <a:gd name="T223" fmla="*/ 352 h 391"/>
              <a:gd name="T224" fmla="+- 0 10624 9412"/>
              <a:gd name="T225" fmla="*/ T224 w 1309"/>
              <a:gd name="T226" fmla="+- 0 458 154"/>
              <a:gd name="T227" fmla="*/ 458 h 391"/>
              <a:gd name="T228" fmla="+- 0 10671 9412"/>
              <a:gd name="T229" fmla="*/ T228 w 1309"/>
              <a:gd name="T230" fmla="+- 0 452 154"/>
              <a:gd name="T231" fmla="*/ 452 h 391"/>
              <a:gd name="T232" fmla="+- 0 10721 9412"/>
              <a:gd name="T233" fmla="*/ T232 w 1309"/>
              <a:gd name="T234" fmla="+- 0 418 154"/>
              <a:gd name="T235" fmla="*/ 418 h 3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Lst>
            <a:rect l="0" t="0" r="r" b="b"/>
            <a:pathLst>
              <a:path w="1309" h="391">
                <a:moveTo>
                  <a:pt x="273" y="299"/>
                </a:moveTo>
                <a:lnTo>
                  <a:pt x="272" y="293"/>
                </a:lnTo>
                <a:lnTo>
                  <a:pt x="272" y="291"/>
                </a:lnTo>
                <a:lnTo>
                  <a:pt x="271" y="289"/>
                </a:lnTo>
                <a:lnTo>
                  <a:pt x="251" y="237"/>
                </a:lnTo>
                <a:lnTo>
                  <a:pt x="234" y="192"/>
                </a:lnTo>
                <a:lnTo>
                  <a:pt x="189" y="75"/>
                </a:lnTo>
                <a:lnTo>
                  <a:pt x="177" y="45"/>
                </a:lnTo>
                <a:lnTo>
                  <a:pt x="177" y="192"/>
                </a:lnTo>
                <a:lnTo>
                  <a:pt x="92" y="192"/>
                </a:lnTo>
                <a:lnTo>
                  <a:pt x="134" y="75"/>
                </a:lnTo>
                <a:lnTo>
                  <a:pt x="135" y="75"/>
                </a:lnTo>
                <a:lnTo>
                  <a:pt x="177" y="192"/>
                </a:lnTo>
                <a:lnTo>
                  <a:pt x="177" y="45"/>
                </a:lnTo>
                <a:lnTo>
                  <a:pt x="173" y="34"/>
                </a:lnTo>
                <a:lnTo>
                  <a:pt x="170" y="26"/>
                </a:lnTo>
                <a:lnTo>
                  <a:pt x="165" y="21"/>
                </a:lnTo>
                <a:lnTo>
                  <a:pt x="107" y="21"/>
                </a:lnTo>
                <a:lnTo>
                  <a:pt x="102" y="26"/>
                </a:lnTo>
                <a:lnTo>
                  <a:pt x="1" y="291"/>
                </a:lnTo>
                <a:lnTo>
                  <a:pt x="0" y="293"/>
                </a:lnTo>
                <a:lnTo>
                  <a:pt x="0" y="299"/>
                </a:lnTo>
                <a:lnTo>
                  <a:pt x="3" y="302"/>
                </a:lnTo>
                <a:lnTo>
                  <a:pt x="50" y="302"/>
                </a:lnTo>
                <a:lnTo>
                  <a:pt x="55" y="298"/>
                </a:lnTo>
                <a:lnTo>
                  <a:pt x="58" y="289"/>
                </a:lnTo>
                <a:lnTo>
                  <a:pt x="76" y="237"/>
                </a:lnTo>
                <a:lnTo>
                  <a:pt x="192" y="237"/>
                </a:lnTo>
                <a:lnTo>
                  <a:pt x="211" y="289"/>
                </a:lnTo>
                <a:lnTo>
                  <a:pt x="213" y="298"/>
                </a:lnTo>
                <a:lnTo>
                  <a:pt x="218" y="302"/>
                </a:lnTo>
                <a:lnTo>
                  <a:pt x="269" y="302"/>
                </a:lnTo>
                <a:lnTo>
                  <a:pt x="273" y="299"/>
                </a:lnTo>
                <a:close/>
                <a:moveTo>
                  <a:pt x="470" y="105"/>
                </a:moveTo>
                <a:lnTo>
                  <a:pt x="466" y="101"/>
                </a:lnTo>
                <a:lnTo>
                  <a:pt x="421" y="101"/>
                </a:lnTo>
                <a:lnTo>
                  <a:pt x="417" y="105"/>
                </a:lnTo>
                <a:lnTo>
                  <a:pt x="417" y="192"/>
                </a:lnTo>
                <a:lnTo>
                  <a:pt x="414" y="221"/>
                </a:lnTo>
                <a:lnTo>
                  <a:pt x="404" y="243"/>
                </a:lnTo>
                <a:lnTo>
                  <a:pt x="388" y="257"/>
                </a:lnTo>
                <a:lnTo>
                  <a:pt x="367" y="262"/>
                </a:lnTo>
                <a:lnTo>
                  <a:pt x="349" y="258"/>
                </a:lnTo>
                <a:lnTo>
                  <a:pt x="337" y="247"/>
                </a:lnTo>
                <a:lnTo>
                  <a:pt x="331" y="229"/>
                </a:lnTo>
                <a:lnTo>
                  <a:pt x="329" y="205"/>
                </a:lnTo>
                <a:lnTo>
                  <a:pt x="329" y="105"/>
                </a:lnTo>
                <a:lnTo>
                  <a:pt x="325" y="101"/>
                </a:lnTo>
                <a:lnTo>
                  <a:pt x="280" y="101"/>
                </a:lnTo>
                <a:lnTo>
                  <a:pt x="276" y="105"/>
                </a:lnTo>
                <a:lnTo>
                  <a:pt x="276" y="220"/>
                </a:lnTo>
                <a:lnTo>
                  <a:pt x="280" y="252"/>
                </a:lnTo>
                <a:lnTo>
                  <a:pt x="292" y="280"/>
                </a:lnTo>
                <a:lnTo>
                  <a:pt x="315" y="299"/>
                </a:lnTo>
                <a:lnTo>
                  <a:pt x="351" y="306"/>
                </a:lnTo>
                <a:lnTo>
                  <a:pt x="371" y="304"/>
                </a:lnTo>
                <a:lnTo>
                  <a:pt x="388" y="298"/>
                </a:lnTo>
                <a:lnTo>
                  <a:pt x="403" y="288"/>
                </a:lnTo>
                <a:lnTo>
                  <a:pt x="416" y="272"/>
                </a:lnTo>
                <a:lnTo>
                  <a:pt x="419" y="272"/>
                </a:lnTo>
                <a:lnTo>
                  <a:pt x="419" y="298"/>
                </a:lnTo>
                <a:lnTo>
                  <a:pt x="423" y="302"/>
                </a:lnTo>
                <a:lnTo>
                  <a:pt x="466" y="302"/>
                </a:lnTo>
                <a:lnTo>
                  <a:pt x="470" y="298"/>
                </a:lnTo>
                <a:lnTo>
                  <a:pt x="470" y="105"/>
                </a:lnTo>
                <a:close/>
                <a:moveTo>
                  <a:pt x="635" y="243"/>
                </a:moveTo>
                <a:lnTo>
                  <a:pt x="633" y="224"/>
                </a:lnTo>
                <a:lnTo>
                  <a:pt x="624" y="208"/>
                </a:lnTo>
                <a:lnTo>
                  <a:pt x="609" y="195"/>
                </a:lnTo>
                <a:lnTo>
                  <a:pt x="588" y="183"/>
                </a:lnTo>
                <a:lnTo>
                  <a:pt x="569" y="176"/>
                </a:lnTo>
                <a:lnTo>
                  <a:pt x="555" y="168"/>
                </a:lnTo>
                <a:lnTo>
                  <a:pt x="545" y="161"/>
                </a:lnTo>
                <a:lnTo>
                  <a:pt x="542" y="152"/>
                </a:lnTo>
                <a:lnTo>
                  <a:pt x="542" y="141"/>
                </a:lnTo>
                <a:lnTo>
                  <a:pt x="553" y="135"/>
                </a:lnTo>
                <a:lnTo>
                  <a:pt x="569" y="135"/>
                </a:lnTo>
                <a:lnTo>
                  <a:pt x="584" y="137"/>
                </a:lnTo>
                <a:lnTo>
                  <a:pt x="596" y="140"/>
                </a:lnTo>
                <a:lnTo>
                  <a:pt x="604" y="143"/>
                </a:lnTo>
                <a:lnTo>
                  <a:pt x="611" y="145"/>
                </a:lnTo>
                <a:lnTo>
                  <a:pt x="616" y="145"/>
                </a:lnTo>
                <a:lnTo>
                  <a:pt x="618" y="143"/>
                </a:lnTo>
                <a:lnTo>
                  <a:pt x="625" y="111"/>
                </a:lnTo>
                <a:lnTo>
                  <a:pt x="624" y="109"/>
                </a:lnTo>
                <a:lnTo>
                  <a:pt x="616" y="106"/>
                </a:lnTo>
                <a:lnTo>
                  <a:pt x="604" y="101"/>
                </a:lnTo>
                <a:lnTo>
                  <a:pt x="592" y="99"/>
                </a:lnTo>
                <a:lnTo>
                  <a:pt x="579" y="97"/>
                </a:lnTo>
                <a:lnTo>
                  <a:pt x="567" y="96"/>
                </a:lnTo>
                <a:lnTo>
                  <a:pt x="537" y="100"/>
                </a:lnTo>
                <a:lnTo>
                  <a:pt x="513" y="111"/>
                </a:lnTo>
                <a:lnTo>
                  <a:pt x="497" y="129"/>
                </a:lnTo>
                <a:lnTo>
                  <a:pt x="491" y="155"/>
                </a:lnTo>
                <a:lnTo>
                  <a:pt x="494" y="176"/>
                </a:lnTo>
                <a:lnTo>
                  <a:pt x="503" y="192"/>
                </a:lnTo>
                <a:lnTo>
                  <a:pt x="518" y="205"/>
                </a:lnTo>
                <a:lnTo>
                  <a:pt x="538" y="215"/>
                </a:lnTo>
                <a:lnTo>
                  <a:pt x="559" y="223"/>
                </a:lnTo>
                <a:lnTo>
                  <a:pt x="572" y="231"/>
                </a:lnTo>
                <a:lnTo>
                  <a:pt x="580" y="238"/>
                </a:lnTo>
                <a:lnTo>
                  <a:pt x="583" y="247"/>
                </a:lnTo>
                <a:lnTo>
                  <a:pt x="583" y="262"/>
                </a:lnTo>
                <a:lnTo>
                  <a:pt x="567" y="267"/>
                </a:lnTo>
                <a:lnTo>
                  <a:pt x="551" y="267"/>
                </a:lnTo>
                <a:lnTo>
                  <a:pt x="533" y="265"/>
                </a:lnTo>
                <a:lnTo>
                  <a:pt x="520" y="261"/>
                </a:lnTo>
                <a:lnTo>
                  <a:pt x="511" y="256"/>
                </a:lnTo>
                <a:lnTo>
                  <a:pt x="504" y="254"/>
                </a:lnTo>
                <a:lnTo>
                  <a:pt x="498" y="254"/>
                </a:lnTo>
                <a:lnTo>
                  <a:pt x="496" y="257"/>
                </a:lnTo>
                <a:lnTo>
                  <a:pt x="495" y="263"/>
                </a:lnTo>
                <a:lnTo>
                  <a:pt x="491" y="288"/>
                </a:lnTo>
                <a:lnTo>
                  <a:pt x="493" y="293"/>
                </a:lnTo>
                <a:lnTo>
                  <a:pt x="511" y="300"/>
                </a:lnTo>
                <a:lnTo>
                  <a:pt x="524" y="303"/>
                </a:lnTo>
                <a:lnTo>
                  <a:pt x="538" y="305"/>
                </a:lnTo>
                <a:lnTo>
                  <a:pt x="553" y="306"/>
                </a:lnTo>
                <a:lnTo>
                  <a:pt x="583" y="303"/>
                </a:lnTo>
                <a:lnTo>
                  <a:pt x="610" y="292"/>
                </a:lnTo>
                <a:lnTo>
                  <a:pt x="628" y="273"/>
                </a:lnTo>
                <a:lnTo>
                  <a:pt x="635" y="243"/>
                </a:lnTo>
                <a:close/>
                <a:moveTo>
                  <a:pt x="855" y="105"/>
                </a:moveTo>
                <a:lnTo>
                  <a:pt x="851" y="101"/>
                </a:lnTo>
                <a:lnTo>
                  <a:pt x="807" y="101"/>
                </a:lnTo>
                <a:lnTo>
                  <a:pt x="804" y="105"/>
                </a:lnTo>
                <a:lnTo>
                  <a:pt x="804" y="125"/>
                </a:lnTo>
                <a:lnTo>
                  <a:pt x="802" y="125"/>
                </a:lnTo>
                <a:lnTo>
                  <a:pt x="802" y="201"/>
                </a:lnTo>
                <a:lnTo>
                  <a:pt x="798" y="224"/>
                </a:lnTo>
                <a:lnTo>
                  <a:pt x="789" y="244"/>
                </a:lnTo>
                <a:lnTo>
                  <a:pt x="773" y="256"/>
                </a:lnTo>
                <a:lnTo>
                  <a:pt x="751" y="261"/>
                </a:lnTo>
                <a:lnTo>
                  <a:pt x="730" y="256"/>
                </a:lnTo>
                <a:lnTo>
                  <a:pt x="716" y="242"/>
                </a:lnTo>
                <a:lnTo>
                  <a:pt x="707" y="223"/>
                </a:lnTo>
                <a:lnTo>
                  <a:pt x="704" y="201"/>
                </a:lnTo>
                <a:lnTo>
                  <a:pt x="704" y="198"/>
                </a:lnTo>
                <a:lnTo>
                  <a:pt x="707" y="176"/>
                </a:lnTo>
                <a:lnTo>
                  <a:pt x="716" y="156"/>
                </a:lnTo>
                <a:lnTo>
                  <a:pt x="731" y="143"/>
                </a:lnTo>
                <a:lnTo>
                  <a:pt x="752" y="137"/>
                </a:lnTo>
                <a:lnTo>
                  <a:pt x="772" y="142"/>
                </a:lnTo>
                <a:lnTo>
                  <a:pt x="788" y="155"/>
                </a:lnTo>
                <a:lnTo>
                  <a:pt x="798" y="174"/>
                </a:lnTo>
                <a:lnTo>
                  <a:pt x="802" y="201"/>
                </a:lnTo>
                <a:lnTo>
                  <a:pt x="802" y="125"/>
                </a:lnTo>
                <a:lnTo>
                  <a:pt x="789" y="112"/>
                </a:lnTo>
                <a:lnTo>
                  <a:pt x="774" y="103"/>
                </a:lnTo>
                <a:lnTo>
                  <a:pt x="757" y="98"/>
                </a:lnTo>
                <a:lnTo>
                  <a:pt x="737" y="96"/>
                </a:lnTo>
                <a:lnTo>
                  <a:pt x="698" y="105"/>
                </a:lnTo>
                <a:lnTo>
                  <a:pt x="670" y="128"/>
                </a:lnTo>
                <a:lnTo>
                  <a:pt x="654" y="161"/>
                </a:lnTo>
                <a:lnTo>
                  <a:pt x="648" y="198"/>
                </a:lnTo>
                <a:lnTo>
                  <a:pt x="654" y="238"/>
                </a:lnTo>
                <a:lnTo>
                  <a:pt x="671" y="271"/>
                </a:lnTo>
                <a:lnTo>
                  <a:pt x="698" y="293"/>
                </a:lnTo>
                <a:lnTo>
                  <a:pt x="737" y="302"/>
                </a:lnTo>
                <a:lnTo>
                  <a:pt x="756" y="300"/>
                </a:lnTo>
                <a:lnTo>
                  <a:pt x="773" y="295"/>
                </a:lnTo>
                <a:lnTo>
                  <a:pt x="788" y="286"/>
                </a:lnTo>
                <a:lnTo>
                  <a:pt x="800" y="272"/>
                </a:lnTo>
                <a:lnTo>
                  <a:pt x="802" y="272"/>
                </a:lnTo>
                <a:lnTo>
                  <a:pt x="801" y="287"/>
                </a:lnTo>
                <a:lnTo>
                  <a:pt x="798" y="314"/>
                </a:lnTo>
                <a:lnTo>
                  <a:pt x="787" y="333"/>
                </a:lnTo>
                <a:lnTo>
                  <a:pt x="768" y="345"/>
                </a:lnTo>
                <a:lnTo>
                  <a:pt x="741" y="349"/>
                </a:lnTo>
                <a:lnTo>
                  <a:pt x="717" y="347"/>
                </a:lnTo>
                <a:lnTo>
                  <a:pt x="700" y="342"/>
                </a:lnTo>
                <a:lnTo>
                  <a:pt x="688" y="337"/>
                </a:lnTo>
                <a:lnTo>
                  <a:pt x="680" y="335"/>
                </a:lnTo>
                <a:lnTo>
                  <a:pt x="674" y="335"/>
                </a:lnTo>
                <a:lnTo>
                  <a:pt x="672" y="337"/>
                </a:lnTo>
                <a:lnTo>
                  <a:pt x="671" y="343"/>
                </a:lnTo>
                <a:lnTo>
                  <a:pt x="668" y="362"/>
                </a:lnTo>
                <a:lnTo>
                  <a:pt x="667" y="371"/>
                </a:lnTo>
                <a:lnTo>
                  <a:pt x="668" y="374"/>
                </a:lnTo>
                <a:lnTo>
                  <a:pt x="680" y="379"/>
                </a:lnTo>
                <a:lnTo>
                  <a:pt x="693" y="383"/>
                </a:lnTo>
                <a:lnTo>
                  <a:pt x="709" y="387"/>
                </a:lnTo>
                <a:lnTo>
                  <a:pt x="725" y="389"/>
                </a:lnTo>
                <a:lnTo>
                  <a:pt x="741" y="390"/>
                </a:lnTo>
                <a:lnTo>
                  <a:pt x="790" y="384"/>
                </a:lnTo>
                <a:lnTo>
                  <a:pt x="826" y="365"/>
                </a:lnTo>
                <a:lnTo>
                  <a:pt x="837" y="349"/>
                </a:lnTo>
                <a:lnTo>
                  <a:pt x="847" y="333"/>
                </a:lnTo>
                <a:lnTo>
                  <a:pt x="855" y="287"/>
                </a:lnTo>
                <a:lnTo>
                  <a:pt x="855" y="272"/>
                </a:lnTo>
                <a:lnTo>
                  <a:pt x="855" y="261"/>
                </a:lnTo>
                <a:lnTo>
                  <a:pt x="855" y="137"/>
                </a:lnTo>
                <a:lnTo>
                  <a:pt x="855" y="125"/>
                </a:lnTo>
                <a:lnTo>
                  <a:pt x="855" y="105"/>
                </a:lnTo>
                <a:close/>
                <a:moveTo>
                  <a:pt x="1010" y="102"/>
                </a:moveTo>
                <a:lnTo>
                  <a:pt x="1007" y="99"/>
                </a:lnTo>
                <a:lnTo>
                  <a:pt x="999" y="97"/>
                </a:lnTo>
                <a:lnTo>
                  <a:pt x="992" y="96"/>
                </a:lnTo>
                <a:lnTo>
                  <a:pt x="984" y="96"/>
                </a:lnTo>
                <a:lnTo>
                  <a:pt x="968" y="98"/>
                </a:lnTo>
                <a:lnTo>
                  <a:pt x="955" y="104"/>
                </a:lnTo>
                <a:lnTo>
                  <a:pt x="943" y="114"/>
                </a:lnTo>
                <a:lnTo>
                  <a:pt x="933" y="129"/>
                </a:lnTo>
                <a:lnTo>
                  <a:pt x="931" y="129"/>
                </a:lnTo>
                <a:lnTo>
                  <a:pt x="931" y="105"/>
                </a:lnTo>
                <a:lnTo>
                  <a:pt x="927" y="101"/>
                </a:lnTo>
                <a:lnTo>
                  <a:pt x="884" y="101"/>
                </a:lnTo>
                <a:lnTo>
                  <a:pt x="880" y="105"/>
                </a:lnTo>
                <a:lnTo>
                  <a:pt x="880" y="298"/>
                </a:lnTo>
                <a:lnTo>
                  <a:pt x="884" y="302"/>
                </a:lnTo>
                <a:lnTo>
                  <a:pt x="929" y="302"/>
                </a:lnTo>
                <a:lnTo>
                  <a:pt x="933" y="298"/>
                </a:lnTo>
                <a:lnTo>
                  <a:pt x="933" y="211"/>
                </a:lnTo>
                <a:lnTo>
                  <a:pt x="935" y="184"/>
                </a:lnTo>
                <a:lnTo>
                  <a:pt x="943" y="162"/>
                </a:lnTo>
                <a:lnTo>
                  <a:pt x="958" y="147"/>
                </a:lnTo>
                <a:lnTo>
                  <a:pt x="979" y="142"/>
                </a:lnTo>
                <a:lnTo>
                  <a:pt x="989" y="142"/>
                </a:lnTo>
                <a:lnTo>
                  <a:pt x="994" y="144"/>
                </a:lnTo>
                <a:lnTo>
                  <a:pt x="1006" y="144"/>
                </a:lnTo>
                <a:lnTo>
                  <a:pt x="1010" y="141"/>
                </a:lnTo>
                <a:lnTo>
                  <a:pt x="1010" y="102"/>
                </a:lnTo>
                <a:close/>
                <a:moveTo>
                  <a:pt x="1079" y="105"/>
                </a:moveTo>
                <a:lnTo>
                  <a:pt x="1075" y="101"/>
                </a:lnTo>
                <a:lnTo>
                  <a:pt x="1030" y="101"/>
                </a:lnTo>
                <a:lnTo>
                  <a:pt x="1026" y="105"/>
                </a:lnTo>
                <a:lnTo>
                  <a:pt x="1026" y="298"/>
                </a:lnTo>
                <a:lnTo>
                  <a:pt x="1030" y="302"/>
                </a:lnTo>
                <a:lnTo>
                  <a:pt x="1075" y="302"/>
                </a:lnTo>
                <a:lnTo>
                  <a:pt x="1079" y="298"/>
                </a:lnTo>
                <a:lnTo>
                  <a:pt x="1079" y="105"/>
                </a:lnTo>
                <a:close/>
                <a:moveTo>
                  <a:pt x="1083" y="31"/>
                </a:moveTo>
                <a:lnTo>
                  <a:pt x="1080" y="20"/>
                </a:lnTo>
                <a:lnTo>
                  <a:pt x="1074" y="10"/>
                </a:lnTo>
                <a:lnTo>
                  <a:pt x="1064" y="4"/>
                </a:lnTo>
                <a:lnTo>
                  <a:pt x="1052" y="1"/>
                </a:lnTo>
                <a:lnTo>
                  <a:pt x="1041" y="4"/>
                </a:lnTo>
                <a:lnTo>
                  <a:pt x="1031" y="10"/>
                </a:lnTo>
                <a:lnTo>
                  <a:pt x="1024" y="20"/>
                </a:lnTo>
                <a:lnTo>
                  <a:pt x="1022" y="31"/>
                </a:lnTo>
                <a:lnTo>
                  <a:pt x="1024" y="43"/>
                </a:lnTo>
                <a:lnTo>
                  <a:pt x="1031" y="53"/>
                </a:lnTo>
                <a:lnTo>
                  <a:pt x="1041" y="60"/>
                </a:lnTo>
                <a:lnTo>
                  <a:pt x="1052" y="62"/>
                </a:lnTo>
                <a:lnTo>
                  <a:pt x="1064" y="60"/>
                </a:lnTo>
                <a:lnTo>
                  <a:pt x="1074" y="53"/>
                </a:lnTo>
                <a:lnTo>
                  <a:pt x="1080" y="43"/>
                </a:lnTo>
                <a:lnTo>
                  <a:pt x="1083" y="31"/>
                </a:lnTo>
                <a:close/>
                <a:moveTo>
                  <a:pt x="1309" y="4"/>
                </a:moveTo>
                <a:lnTo>
                  <a:pt x="1305" y="0"/>
                </a:lnTo>
                <a:lnTo>
                  <a:pt x="1260" y="0"/>
                </a:lnTo>
                <a:lnTo>
                  <a:pt x="1256" y="4"/>
                </a:lnTo>
                <a:lnTo>
                  <a:pt x="1256" y="125"/>
                </a:lnTo>
                <a:lnTo>
                  <a:pt x="1256" y="202"/>
                </a:lnTo>
                <a:lnTo>
                  <a:pt x="1252" y="226"/>
                </a:lnTo>
                <a:lnTo>
                  <a:pt x="1243" y="246"/>
                </a:lnTo>
                <a:lnTo>
                  <a:pt x="1227" y="259"/>
                </a:lnTo>
                <a:lnTo>
                  <a:pt x="1206" y="264"/>
                </a:lnTo>
                <a:lnTo>
                  <a:pt x="1185" y="259"/>
                </a:lnTo>
                <a:lnTo>
                  <a:pt x="1170" y="244"/>
                </a:lnTo>
                <a:lnTo>
                  <a:pt x="1161" y="224"/>
                </a:lnTo>
                <a:lnTo>
                  <a:pt x="1158" y="200"/>
                </a:lnTo>
                <a:lnTo>
                  <a:pt x="1161" y="177"/>
                </a:lnTo>
                <a:lnTo>
                  <a:pt x="1170" y="157"/>
                </a:lnTo>
                <a:lnTo>
                  <a:pt x="1185" y="143"/>
                </a:lnTo>
                <a:lnTo>
                  <a:pt x="1206" y="138"/>
                </a:lnTo>
                <a:lnTo>
                  <a:pt x="1227" y="143"/>
                </a:lnTo>
                <a:lnTo>
                  <a:pt x="1242" y="156"/>
                </a:lnTo>
                <a:lnTo>
                  <a:pt x="1252" y="176"/>
                </a:lnTo>
                <a:lnTo>
                  <a:pt x="1256" y="202"/>
                </a:lnTo>
                <a:lnTo>
                  <a:pt x="1256" y="125"/>
                </a:lnTo>
                <a:lnTo>
                  <a:pt x="1255" y="125"/>
                </a:lnTo>
                <a:lnTo>
                  <a:pt x="1242" y="112"/>
                </a:lnTo>
                <a:lnTo>
                  <a:pt x="1227" y="103"/>
                </a:lnTo>
                <a:lnTo>
                  <a:pt x="1210" y="98"/>
                </a:lnTo>
                <a:lnTo>
                  <a:pt x="1190" y="96"/>
                </a:lnTo>
                <a:lnTo>
                  <a:pt x="1152" y="105"/>
                </a:lnTo>
                <a:lnTo>
                  <a:pt x="1125" y="128"/>
                </a:lnTo>
                <a:lnTo>
                  <a:pt x="1108" y="161"/>
                </a:lnTo>
                <a:lnTo>
                  <a:pt x="1103" y="198"/>
                </a:lnTo>
                <a:lnTo>
                  <a:pt x="1108" y="239"/>
                </a:lnTo>
                <a:lnTo>
                  <a:pt x="1125" y="274"/>
                </a:lnTo>
                <a:lnTo>
                  <a:pt x="1153" y="297"/>
                </a:lnTo>
                <a:lnTo>
                  <a:pt x="1192" y="306"/>
                </a:lnTo>
                <a:lnTo>
                  <a:pt x="1212" y="304"/>
                </a:lnTo>
                <a:lnTo>
                  <a:pt x="1229" y="298"/>
                </a:lnTo>
                <a:lnTo>
                  <a:pt x="1244" y="289"/>
                </a:lnTo>
                <a:lnTo>
                  <a:pt x="1256" y="275"/>
                </a:lnTo>
                <a:lnTo>
                  <a:pt x="1259" y="275"/>
                </a:lnTo>
                <a:lnTo>
                  <a:pt x="1259" y="298"/>
                </a:lnTo>
                <a:lnTo>
                  <a:pt x="1263" y="302"/>
                </a:lnTo>
                <a:lnTo>
                  <a:pt x="1305" y="302"/>
                </a:lnTo>
                <a:lnTo>
                  <a:pt x="1309" y="298"/>
                </a:lnTo>
                <a:lnTo>
                  <a:pt x="1309" y="275"/>
                </a:lnTo>
                <a:lnTo>
                  <a:pt x="1309" y="264"/>
                </a:lnTo>
                <a:lnTo>
                  <a:pt x="1309" y="138"/>
                </a:lnTo>
                <a:lnTo>
                  <a:pt x="1309" y="125"/>
                </a:lnTo>
                <a:lnTo>
                  <a:pt x="1309" y="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5" name="Picture 4">
            <a:extLst>
              <a:ext uri="{FF2B5EF4-FFF2-40B4-BE49-F238E27FC236}">
                <a16:creationId xmlns:a16="http://schemas.microsoft.com/office/drawing/2014/main" id="{7E95E979-90BB-6A50-8171-1AFB405037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4" y="75"/>
            <a:ext cx="527" cy="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215900</xdr:colOff>
      <xdr:row>36</xdr:row>
      <xdr:rowOff>19051</xdr:rowOff>
    </xdr:from>
    <xdr:to>
      <xdr:col>4</xdr:col>
      <xdr:colOff>339725</xdr:colOff>
      <xdr:row>38</xdr:row>
      <xdr:rowOff>34925</xdr:rowOff>
    </xdr:to>
    <xdr:sp macro="" textlink="">
      <xdr:nvSpPr>
        <xdr:cNvPr id="6" name="TextBox 5">
          <a:extLst>
            <a:ext uri="{FF2B5EF4-FFF2-40B4-BE49-F238E27FC236}">
              <a16:creationId xmlns:a16="http://schemas.microsoft.com/office/drawing/2014/main" id="{C95CCCD7-42A4-43F6-B63B-112F6F63A9C3}"/>
            </a:ext>
          </a:extLst>
        </xdr:cNvPr>
        <xdr:cNvSpPr txBox="1"/>
      </xdr:nvSpPr>
      <xdr:spPr>
        <a:xfrm>
          <a:off x="215900" y="6877051"/>
          <a:ext cx="2238375" cy="396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ysClr val="windowText" lastClr="000000"/>
              </a:solidFill>
              <a:latin typeface="Arial" panose="020B0604020202020204" pitchFamily="34" charset="0"/>
              <a:cs typeface="Arial" panose="020B0604020202020204" pitchFamily="34" charset="0"/>
            </a:rPr>
            <a:t>Empowering communities for a resilient, affordable and net-zero future.</a:t>
          </a:r>
        </a:p>
      </xdr:txBody>
    </xdr:sp>
    <xdr:clientData/>
  </xdr:twoCellAnchor>
  <xdr:twoCellAnchor>
    <xdr:from>
      <xdr:col>1</xdr:col>
      <xdr:colOff>22592</xdr:colOff>
      <xdr:row>29</xdr:row>
      <xdr:rowOff>49028</xdr:rowOff>
    </xdr:from>
    <xdr:to>
      <xdr:col>2</xdr:col>
      <xdr:colOff>281987</xdr:colOff>
      <xdr:row>29</xdr:row>
      <xdr:rowOff>99058</xdr:rowOff>
    </xdr:to>
    <xdr:sp macro="" textlink="">
      <xdr:nvSpPr>
        <xdr:cNvPr id="7" name="Rectangle 6">
          <a:extLst>
            <a:ext uri="{FF2B5EF4-FFF2-40B4-BE49-F238E27FC236}">
              <a16:creationId xmlns:a16="http://schemas.microsoft.com/office/drawing/2014/main" id="{183F2FCD-4CAC-445A-BE82-DF842A3101D3}"/>
            </a:ext>
          </a:extLst>
        </xdr:cNvPr>
        <xdr:cNvSpPr/>
      </xdr:nvSpPr>
      <xdr:spPr>
        <a:xfrm flipH="1" flipV="1">
          <a:off x="308342" y="5611628"/>
          <a:ext cx="868995" cy="50030"/>
        </a:xfrm>
        <a:prstGeom prst="rect">
          <a:avLst/>
        </a:prstGeom>
        <a:gradFill flip="none" rotWithShape="1">
          <a:gsLst>
            <a:gs pos="0">
              <a:srgbClr val="70BF43"/>
            </a:gs>
            <a:gs pos="71000">
              <a:srgbClr val="0095D5"/>
            </a:gs>
          </a:gsLst>
          <a:lin ang="2700000" scaled="0"/>
          <a:tileRect/>
        </a:gradFill>
        <a:ln w="12700" cap="flat" cmpd="sng" algn="ctr">
          <a:noFill/>
          <a:prstDash val="solid"/>
          <a:miter lim="800000"/>
        </a:ln>
        <a:effectLst/>
      </xdr:spPr>
      <xdr:txBody>
        <a:bodyPr wrap="square" rtlCol="0" anchor="ctr">
          <a:noAutofit/>
        </a:bodyPr>
        <a:lstStyle/>
        <a:p>
          <a:pPr marL="90170">
            <a:lnSpc>
              <a:spcPct val="115000"/>
            </a:lnSpc>
            <a:spcAft>
              <a:spcPts val="600"/>
            </a:spcAft>
          </a:pPr>
          <a:r>
            <a:rPr lang="en-US" sz="1000">
              <a:effectLst/>
              <a:latin typeface="Arial" panose="020B0604020202020204" pitchFamily="34" charset="0"/>
              <a:ea typeface="Arial" panose="020B0604020202020204" pitchFamily="34" charset="0"/>
            </a:rPr>
            <a:t>  </a:t>
          </a:r>
          <a:endParaRPr lang="en-AU" sz="1000">
            <a:effectLst/>
            <a:latin typeface="Arial" panose="020B0604020202020204" pitchFamily="34" charset="0"/>
            <a:ea typeface="Arial" panose="020B0604020202020204" pitchFamily="34" charset="0"/>
          </a:endParaRPr>
        </a:p>
      </xdr:txBody>
    </xdr:sp>
    <xdr:clientData/>
  </xdr:twoCellAnchor>
  <xdr:twoCellAnchor editAs="oneCell">
    <xdr:from>
      <xdr:col>0</xdr:col>
      <xdr:colOff>0</xdr:colOff>
      <xdr:row>0</xdr:row>
      <xdr:rowOff>9525</xdr:rowOff>
    </xdr:from>
    <xdr:to>
      <xdr:col>8</xdr:col>
      <xdr:colOff>360045</xdr:colOff>
      <xdr:row>25</xdr:row>
      <xdr:rowOff>139066</xdr:rowOff>
    </xdr:to>
    <xdr:pic>
      <xdr:nvPicPr>
        <xdr:cNvPr id="8" name="Picture 7">
          <a:extLst>
            <a:ext uri="{FF2B5EF4-FFF2-40B4-BE49-F238E27FC236}">
              <a16:creationId xmlns:a16="http://schemas.microsoft.com/office/drawing/2014/main" id="{0AADDDA8-EC56-4C6E-8511-73FAD24DAFA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2155" b="23683"/>
        <a:stretch/>
      </xdr:blipFill>
      <xdr:spPr bwMode="auto">
        <a:xfrm>
          <a:off x="0" y="9525"/>
          <a:ext cx="4912995" cy="48920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710B-0E43-4CB5-9F3C-248945FB48C3}">
  <dimension ref="B27:H35"/>
  <sheetViews>
    <sheetView showGridLines="0" tabSelected="1" workbookViewId="0"/>
  </sheetViews>
  <sheetFormatPr defaultRowHeight="14.5" x14ac:dyDescent="0.35"/>
  <cols>
    <col min="1" max="1" width="4.36328125" customWidth="1"/>
  </cols>
  <sheetData>
    <row r="27" spans="2:8" x14ac:dyDescent="0.35">
      <c r="B27" s="50">
        <v>45260</v>
      </c>
      <c r="C27" s="50"/>
    </row>
    <row r="29" spans="2:8" ht="17.5" x14ac:dyDescent="0.35">
      <c r="B29" s="47" t="s">
        <v>126</v>
      </c>
    </row>
    <row r="31" spans="2:8" ht="14.4" customHeight="1" x14ac:dyDescent="0.35">
      <c r="B31" s="51" t="s">
        <v>127</v>
      </c>
      <c r="C31" s="51"/>
      <c r="D31" s="51"/>
      <c r="E31" s="51"/>
      <c r="F31" s="51"/>
      <c r="G31" s="51"/>
      <c r="H31" s="51"/>
    </row>
    <row r="32" spans="2:8" ht="14.4" customHeight="1" x14ac:dyDescent="0.35">
      <c r="B32" s="51"/>
      <c r="C32" s="51"/>
      <c r="D32" s="51"/>
      <c r="E32" s="51"/>
      <c r="F32" s="51"/>
      <c r="G32" s="51"/>
      <c r="H32" s="51"/>
    </row>
    <row r="33" spans="2:8" ht="14.4" customHeight="1" x14ac:dyDescent="0.35">
      <c r="B33" s="51"/>
      <c r="C33" s="51"/>
      <c r="D33" s="51"/>
      <c r="E33" s="51"/>
      <c r="F33" s="51"/>
      <c r="G33" s="51"/>
      <c r="H33" s="51"/>
    </row>
    <row r="34" spans="2:8" ht="14.4" customHeight="1" x14ac:dyDescent="0.35">
      <c r="B34" s="51"/>
      <c r="C34" s="51"/>
      <c r="D34" s="51"/>
      <c r="E34" s="51"/>
      <c r="F34" s="51"/>
      <c r="G34" s="51"/>
      <c r="H34" s="51"/>
    </row>
    <row r="35" spans="2:8" x14ac:dyDescent="0.35">
      <c r="B35" s="51"/>
      <c r="C35" s="51"/>
      <c r="D35" s="51"/>
      <c r="E35" s="51"/>
      <c r="F35" s="51"/>
      <c r="G35" s="51"/>
      <c r="H35" s="51"/>
    </row>
  </sheetData>
  <sheetProtection selectLockedCells="1"/>
  <mergeCells count="2">
    <mergeCell ref="B27:C27"/>
    <mergeCell ref="B31:H35"/>
  </mergeCells>
  <pageMargins left="0.7" right="0.7" top="0.75" bottom="0.75" header="0.3" footer="0.3"/>
  <pageSetup paperSize="9" orientation="portrait" r:id="rId1"/>
  <headerFooter>
    <oddFooter>&amp;L&amp;1#&amp;"Calibri"&amp;8&amp;K000000For Official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95B9-43BD-41EC-B38A-42550333278D}">
  <dimension ref="A1:X51"/>
  <sheetViews>
    <sheetView zoomScaleNormal="100" workbookViewId="0"/>
  </sheetViews>
  <sheetFormatPr defaultRowHeight="14.5" x14ac:dyDescent="0.35"/>
  <cols>
    <col min="1" max="1" width="41.54296875" customWidth="1"/>
    <col min="2" max="3" width="25.6328125" customWidth="1"/>
    <col min="4" max="8" width="20.6328125" customWidth="1"/>
    <col min="9" max="10" width="24.6328125" customWidth="1"/>
    <col min="11" max="18" width="20.6328125" customWidth="1"/>
    <col min="19" max="19" width="6" bestFit="1" customWidth="1"/>
    <col min="20" max="20" width="14.36328125" customWidth="1"/>
    <col min="22" max="22" width="14.36328125" bestFit="1" customWidth="1"/>
    <col min="23" max="24" width="10.90625" bestFit="1" customWidth="1"/>
  </cols>
  <sheetData>
    <row r="1" spans="1:20" s="26" customFormat="1" ht="21" x14ac:dyDescent="0.5">
      <c r="A1" s="26" t="s">
        <v>95</v>
      </c>
    </row>
    <row r="2" spans="1:20" s="27" customFormat="1" x14ac:dyDescent="0.35"/>
    <row r="3" spans="1:20" s="29" customFormat="1" x14ac:dyDescent="0.35">
      <c r="A3" s="28" t="s">
        <v>91</v>
      </c>
      <c r="B3" s="28" t="s">
        <v>124</v>
      </c>
    </row>
    <row r="4" spans="1:20" x14ac:dyDescent="0.35">
      <c r="A4" t="s">
        <v>90</v>
      </c>
      <c r="B4" s="28" t="s">
        <v>125</v>
      </c>
      <c r="G4" s="30"/>
      <c r="H4" s="30"/>
      <c r="I4" s="30"/>
    </row>
    <row r="5" spans="1:20" x14ac:dyDescent="0.35">
      <c r="G5" s="30"/>
    </row>
    <row r="6" spans="1:20" ht="44.5" x14ac:dyDescent="0.45">
      <c r="C6" s="13" t="s">
        <v>25</v>
      </c>
      <c r="I6" s="37" t="s">
        <v>117</v>
      </c>
      <c r="K6" s="30"/>
      <c r="T6" s="35" t="s">
        <v>112</v>
      </c>
    </row>
    <row r="7" spans="1:20" ht="29" x14ac:dyDescent="0.35">
      <c r="C7" s="11" t="s">
        <v>103</v>
      </c>
      <c r="D7" s="11" t="s">
        <v>17</v>
      </c>
      <c r="E7" s="12" t="s">
        <v>97</v>
      </c>
      <c r="F7" s="12" t="s">
        <v>23</v>
      </c>
      <c r="G7" s="12" t="s">
        <v>88</v>
      </c>
      <c r="H7" s="12" t="s">
        <v>24</v>
      </c>
      <c r="I7" s="37" t="s">
        <v>15</v>
      </c>
      <c r="J7" s="24" t="s">
        <v>87</v>
      </c>
      <c r="K7" s="12" t="s">
        <v>89</v>
      </c>
      <c r="T7" s="35" t="s">
        <v>14</v>
      </c>
    </row>
    <row r="8" spans="1:20" x14ac:dyDescent="0.35">
      <c r="C8" s="31" t="s">
        <v>99</v>
      </c>
      <c r="D8" s="10" t="s">
        <v>4</v>
      </c>
      <c r="E8" s="10" t="s">
        <v>20</v>
      </c>
      <c r="F8" s="22">
        <f>E23*E14/100+SUMPRODUCT(F23:H23,F14:H14)/100+I23*I14*D23/100</f>
        <v>10062573.823871907</v>
      </c>
      <c r="G8" s="25">
        <v>0.5</v>
      </c>
      <c r="H8" s="22">
        <f>E23*E14/100+SUMPRODUCT(F23:H23,F14:H14)/100+I23*I14*D23*(1+G8)/100</f>
        <v>12878478.696907427</v>
      </c>
      <c r="I8" s="22">
        <f>SUMIF($B$35:$B$40,D8,$R$35:$R$40)</f>
        <v>14475775.969998356</v>
      </c>
      <c r="J8" s="19">
        <f>I8-F8</f>
        <v>4413202.1461264491</v>
      </c>
      <c r="K8" s="25">
        <f>G8*J8/(H8-F8)</f>
        <v>0.78362060245470166</v>
      </c>
      <c r="T8" s="35" t="s">
        <v>15</v>
      </c>
    </row>
    <row r="9" spans="1:20" x14ac:dyDescent="0.35">
      <c r="C9" s="31" t="s">
        <v>98</v>
      </c>
      <c r="D9" s="10" t="s">
        <v>3</v>
      </c>
      <c r="E9" s="10" t="s">
        <v>21</v>
      </c>
      <c r="F9" s="22">
        <f>E24*E15/100+SUMPRODUCT(F24:H24,F15:H15)/100+I24*I15*D24/100</f>
        <v>27247221.439167805</v>
      </c>
      <c r="G9" s="25">
        <v>0.5</v>
      </c>
      <c r="H9" s="22">
        <f t="shared" ref="H9:H10" si="0">E24*E15/100+SUMPRODUCT(F24:H24,F15:H15)/100+I24*I15*D24*(1+G9)/100</f>
        <v>35790362.132406577</v>
      </c>
      <c r="I9" s="22">
        <f>SUMIF($B$35:$B$40,D9,$R$35:$R$40)</f>
        <v>45134627.582875177</v>
      </c>
      <c r="J9" s="19">
        <f>I9-F9</f>
        <v>17887406.143707372</v>
      </c>
      <c r="K9" s="25">
        <f t="shared" ref="K9:K10" si="1">G9*J9/(H9-F9)</f>
        <v>1.0468870164963955</v>
      </c>
    </row>
    <row r="10" spans="1:20" x14ac:dyDescent="0.35">
      <c r="C10" s="31" t="s">
        <v>96</v>
      </c>
      <c r="D10" s="10" t="s">
        <v>5</v>
      </c>
      <c r="E10" s="10" t="s">
        <v>22</v>
      </c>
      <c r="F10" s="22">
        <f>E25*E16/100+SUMPRODUCT(F25:H25,F16:H16)/100+I25*I16*D25/100</f>
        <v>5894898.5922395308</v>
      </c>
      <c r="G10" s="25">
        <v>0.5</v>
      </c>
      <c r="H10" s="22">
        <f t="shared" si="0"/>
        <v>7340598.4655719679</v>
      </c>
      <c r="I10" s="22">
        <f>SUMIF($B$35:$B$40,D10,$R$35:$R$40)</f>
        <v>9807464.6599075105</v>
      </c>
      <c r="J10" s="19">
        <f>I10-F10</f>
        <v>3912566.0676679797</v>
      </c>
      <c r="K10" s="25">
        <f t="shared" si="1"/>
        <v>1.3531736911096379</v>
      </c>
    </row>
    <row r="12" spans="1:20" ht="18.5" x14ac:dyDescent="0.45">
      <c r="C12" s="13" t="s">
        <v>16</v>
      </c>
    </row>
    <row r="13" spans="1:20" x14ac:dyDescent="0.35">
      <c r="C13" s="11" t="s">
        <v>103</v>
      </c>
      <c r="D13" s="11" t="s">
        <v>6</v>
      </c>
      <c r="E13" s="11" t="s">
        <v>27</v>
      </c>
      <c r="F13" s="11" t="s">
        <v>28</v>
      </c>
      <c r="G13" s="11" t="s">
        <v>29</v>
      </c>
      <c r="H13" s="11" t="s">
        <v>30</v>
      </c>
      <c r="I13" s="11" t="s">
        <v>31</v>
      </c>
    </row>
    <row r="14" spans="1:20" x14ac:dyDescent="0.35">
      <c r="C14" s="31" t="s">
        <v>99</v>
      </c>
      <c r="D14" s="10" t="s">
        <v>4</v>
      </c>
      <c r="E14" s="16">
        <v>1669.8392719226888</v>
      </c>
      <c r="F14" s="16">
        <v>5.721259045578984</v>
      </c>
      <c r="G14" s="16">
        <v>1.3161124603148127</v>
      </c>
      <c r="H14" s="16">
        <v>0.94888869463099612</v>
      </c>
      <c r="I14" s="16">
        <v>41.00476386955161</v>
      </c>
      <c r="L14" s="9"/>
    </row>
    <row r="15" spans="1:20" x14ac:dyDescent="0.35">
      <c r="C15" s="31" t="s">
        <v>98</v>
      </c>
      <c r="D15" s="10" t="s">
        <v>3</v>
      </c>
      <c r="E15" s="16">
        <v>3361.8757228552813</v>
      </c>
      <c r="F15" s="16">
        <v>4.5004468708077363</v>
      </c>
      <c r="G15" s="16">
        <v>1.3161124603148127</v>
      </c>
      <c r="H15" s="16">
        <v>0.94888869463099612</v>
      </c>
      <c r="I15" s="16">
        <v>44.277859365947641</v>
      </c>
      <c r="L15" s="9"/>
    </row>
    <row r="16" spans="1:20" x14ac:dyDescent="0.35">
      <c r="C16" s="31" t="s">
        <v>96</v>
      </c>
      <c r="D16" s="10" t="s">
        <v>5</v>
      </c>
      <c r="E16" s="16">
        <v>5200.9411326004665</v>
      </c>
      <c r="F16" s="16">
        <v>2.8427186157600026</v>
      </c>
      <c r="G16" s="16">
        <v>1.8436911720322329</v>
      </c>
      <c r="H16" s="16">
        <v>1.250421080578042</v>
      </c>
      <c r="I16" s="16">
        <v>22.545446237648406</v>
      </c>
    </row>
    <row r="17" spans="1:24" x14ac:dyDescent="0.35">
      <c r="C17" s="31" t="s">
        <v>100</v>
      </c>
      <c r="D17" s="10" t="s">
        <v>9</v>
      </c>
      <c r="E17" s="16">
        <v>34.587114686168903</v>
      </c>
      <c r="F17" s="16">
        <v>9.1709341757439642</v>
      </c>
      <c r="G17" s="16">
        <v>9.1709341757439642</v>
      </c>
      <c r="H17" s="16">
        <v>9.1709341757439642</v>
      </c>
      <c r="I17" s="16">
        <v>0</v>
      </c>
    </row>
    <row r="18" spans="1:24" x14ac:dyDescent="0.35">
      <c r="C18" s="31" t="s">
        <v>101</v>
      </c>
      <c r="D18" s="10" t="s">
        <v>10</v>
      </c>
      <c r="E18" s="16">
        <v>139.9063613167113</v>
      </c>
      <c r="F18" s="16">
        <v>7.9156800692068554</v>
      </c>
      <c r="G18" s="16">
        <v>7.9156800692068554</v>
      </c>
      <c r="H18" s="16">
        <v>7.9156800692068554</v>
      </c>
      <c r="I18" s="16">
        <v>0</v>
      </c>
    </row>
    <row r="19" spans="1:24" x14ac:dyDescent="0.35">
      <c r="C19" s="31" t="s">
        <v>102</v>
      </c>
      <c r="D19" s="10" t="s">
        <v>2</v>
      </c>
      <c r="E19" s="16">
        <v>470.71898183439652</v>
      </c>
      <c r="F19" s="16">
        <v>5.8099832171435306</v>
      </c>
      <c r="G19" s="16">
        <v>1.9945267775541964</v>
      </c>
      <c r="H19" s="16">
        <v>0.94888869463099612</v>
      </c>
      <c r="I19" s="16">
        <v>33.740446226087144</v>
      </c>
    </row>
    <row r="21" spans="1:24" ht="18.5" x14ac:dyDescent="0.45">
      <c r="A21" s="13" t="s">
        <v>26</v>
      </c>
    </row>
    <row r="22" spans="1:24" x14ac:dyDescent="0.35">
      <c r="A22" s="11" t="s">
        <v>103</v>
      </c>
      <c r="B22" s="11" t="s">
        <v>6</v>
      </c>
      <c r="C22" s="11" t="s">
        <v>85</v>
      </c>
      <c r="D22" s="11" t="s">
        <v>7</v>
      </c>
      <c r="E22" s="11" t="s">
        <v>71</v>
      </c>
      <c r="F22" s="11" t="s">
        <v>72</v>
      </c>
      <c r="G22" s="11" t="s">
        <v>68</v>
      </c>
      <c r="H22" s="11" t="s">
        <v>69</v>
      </c>
      <c r="I22" s="11" t="s">
        <v>70</v>
      </c>
    </row>
    <row r="23" spans="1:24" x14ac:dyDescent="0.35">
      <c r="A23" s="31" t="s">
        <v>99</v>
      </c>
      <c r="B23" s="10" t="s">
        <v>4</v>
      </c>
      <c r="C23" s="10">
        <f>COUNTIF(Data!$D$8:$D$852,Analysis!B23)</f>
        <v>359</v>
      </c>
      <c r="D23" s="16">
        <f>E23/C23</f>
        <v>349.37604456824511</v>
      </c>
      <c r="E23" s="10">
        <f>SUMIF(Data!$D$8:$D$852,Analysis!$B23,Data!F$8:F$852)</f>
        <v>125426</v>
      </c>
      <c r="F23" s="17">
        <f>SUMIF(Data!$D$8:$D$852,Analysis!$B23,Data!G$8:G$852)</f>
        <v>19236509.95000001</v>
      </c>
      <c r="G23" s="17">
        <f>SUMIF(Data!$D$8:$D$852,Analysis!$B23,Data!H$8:H$852)</f>
        <v>45707782.729999997</v>
      </c>
      <c r="H23" s="17">
        <f>SUMIF(Data!$D$8:$D$852,Analysis!$B23,Data!I$8:I$852)</f>
        <v>66837668.819999993</v>
      </c>
      <c r="I23" s="17">
        <f>SUMIF(Data!$D$8:$D$852,Analysis!$B23,Data!K$8:K$852)/12</f>
        <v>39311.583333333336</v>
      </c>
      <c r="N23" s="6"/>
      <c r="O23" s="6"/>
      <c r="P23" s="6"/>
      <c r="Q23" s="6"/>
      <c r="S23" s="7"/>
      <c r="T23" s="5"/>
      <c r="U23" s="7"/>
      <c r="V23" s="4"/>
    </row>
    <row r="24" spans="1:24" x14ac:dyDescent="0.35">
      <c r="A24" s="31" t="s">
        <v>98</v>
      </c>
      <c r="B24" s="10" t="s">
        <v>3</v>
      </c>
      <c r="C24" s="10">
        <f>COUNTIF(Data!$D$8:$D$852,Analysis!B24)</f>
        <v>286</v>
      </c>
      <c r="D24" s="16">
        <f>E24/C24</f>
        <v>347.76223776223776</v>
      </c>
      <c r="E24" s="10">
        <f>SUMIF(Data!$D$8:$D$852,Analysis!$B24,Data!F$8:F$852)</f>
        <v>99460</v>
      </c>
      <c r="F24" s="17">
        <f>SUMIF(Data!$D$8:$D$852,Analysis!$B24,Data!G$8:G$852)</f>
        <v>63609996.849999979</v>
      </c>
      <c r="G24" s="17">
        <f>SUMIF(Data!$D$8:$D$852,Analysis!$B24,Data!H$8:H$852)</f>
        <v>155429306.30000001</v>
      </c>
      <c r="H24" s="17">
        <f>SUMIF(Data!$D$8:$D$852,Analysis!$B24,Data!I$8:I$852)</f>
        <v>201167944.0999999</v>
      </c>
      <c r="I24" s="17">
        <f>SUMIF(Data!$D$8:$D$852,Analysis!$B24,Data!K$8:K$852)/12</f>
        <v>110963.08333333333</v>
      </c>
      <c r="N24" s="6"/>
      <c r="O24" s="6"/>
      <c r="P24" s="6"/>
      <c r="Q24" s="6"/>
      <c r="S24" s="7"/>
      <c r="T24" s="5"/>
      <c r="U24" s="7"/>
      <c r="V24" s="4"/>
    </row>
    <row r="25" spans="1:24" x14ac:dyDescent="0.35">
      <c r="A25" s="31" t="s">
        <v>96</v>
      </c>
      <c r="B25" s="10" t="s">
        <v>5</v>
      </c>
      <c r="C25" s="10">
        <f>COUNTIF(Data!$D$8:$D$852,Analysis!B25)</f>
        <v>26</v>
      </c>
      <c r="D25" s="16">
        <f>E25/C25</f>
        <v>365</v>
      </c>
      <c r="E25" s="10">
        <f>SUMIF(Data!$D$8:$D$852,Analysis!$B25,Data!F$8:F$852)</f>
        <v>9490</v>
      </c>
      <c r="F25" s="17">
        <f>SUMIF(Data!$D$8:$D$852,Analysis!$B25,Data!G$8:G$852)</f>
        <v>19946004.649999999</v>
      </c>
      <c r="G25" s="17">
        <f>SUMIF(Data!$D$8:$D$852,Analysis!$B25,Data!H$8:H$852)</f>
        <v>52699570.879999995</v>
      </c>
      <c r="H25" s="17">
        <f>SUMIF(Data!$D$8:$D$852,Analysis!$B25,Data!I$8:I$852)</f>
        <v>77678105.709999993</v>
      </c>
      <c r="I25" s="17">
        <f>SUMIF(Data!$D$8:$D$852,Analysis!$B25,Data!K$8:K$852)/12</f>
        <v>35136.333333333336</v>
      </c>
      <c r="N25" s="6"/>
      <c r="O25" s="6"/>
      <c r="P25" s="6"/>
      <c r="Q25" s="6"/>
      <c r="S25" s="7"/>
      <c r="T25" s="5"/>
      <c r="U25" s="7"/>
      <c r="V25" s="4"/>
    </row>
    <row r="26" spans="1:24" x14ac:dyDescent="0.35">
      <c r="X26" s="5"/>
    </row>
    <row r="27" spans="1:24" ht="18.5" x14ac:dyDescent="0.45">
      <c r="A27" s="13" t="s">
        <v>80</v>
      </c>
    </row>
    <row r="28" spans="1:24" x14ac:dyDescent="0.35">
      <c r="A28" s="11" t="s">
        <v>103</v>
      </c>
      <c r="B28" s="12" t="s">
        <v>12</v>
      </c>
      <c r="C28" s="11" t="s">
        <v>73</v>
      </c>
      <c r="D28" s="11" t="s">
        <v>74</v>
      </c>
      <c r="E28" s="11" t="s">
        <v>75</v>
      </c>
      <c r="F28" s="11" t="s">
        <v>81</v>
      </c>
      <c r="H28" s="12" t="s">
        <v>12</v>
      </c>
      <c r="I28" s="11" t="s">
        <v>82</v>
      </c>
      <c r="J28" s="11" t="s">
        <v>83</v>
      </c>
      <c r="K28" s="11" t="s">
        <v>84</v>
      </c>
      <c r="L28" s="11" t="s">
        <v>81</v>
      </c>
    </row>
    <row r="29" spans="1:24" x14ac:dyDescent="0.35">
      <c r="A29" s="31" t="s">
        <v>99</v>
      </c>
      <c r="B29" s="10" t="s">
        <v>4</v>
      </c>
      <c r="C29" s="10">
        <f>COUNTIFS(Data!$D$8:$D$852,Analysis!$B29,Data!$E$8:$E$852,"Residential")</f>
        <v>178</v>
      </c>
      <c r="D29" s="10">
        <f>COUNTIFS(Data!$D$8:$D$852,Analysis!$B29,Data!$E$8:$E$852,"Non-residential")</f>
        <v>38</v>
      </c>
      <c r="E29" s="10">
        <f>C29+D29</f>
        <v>216</v>
      </c>
      <c r="F29" s="18">
        <f>C29/E29</f>
        <v>0.82407407407407407</v>
      </c>
      <c r="H29" s="10" t="s">
        <v>4</v>
      </c>
      <c r="I29" s="17">
        <f>SUMIFS(Data!$J$8:$J$852,Data!$D$8:$D$852,Analysis!$B29,Data!$E$8:$E$852,"Residential")</f>
        <v>68344799.01000002</v>
      </c>
      <c r="J29" s="17">
        <f>SUMIFS(Data!$J$8:$J$852,Data!$D$8:$D$852,Analysis!$B29,Data!$E$8:$E$852,"Non-residential")</f>
        <v>16675158.269999998</v>
      </c>
      <c r="K29" s="17">
        <f>I29+J29</f>
        <v>85019957.280000016</v>
      </c>
      <c r="L29" s="18">
        <f>I29/K29</f>
        <v>0.80386771761031406</v>
      </c>
    </row>
    <row r="30" spans="1:24" x14ac:dyDescent="0.35">
      <c r="A30" s="31" t="s">
        <v>98</v>
      </c>
      <c r="B30" s="10" t="s">
        <v>3</v>
      </c>
      <c r="C30" s="10">
        <f>COUNTIFS(Data!$D$8:$D$852,Analysis!$B30,Data!$E$8:$E$852,"Residential")</f>
        <v>83</v>
      </c>
      <c r="D30" s="10">
        <f>COUNTIFS(Data!$D$8:$D$852,Analysis!$B30,Data!$E$8:$E$852,"Non-residential")</f>
        <v>117</v>
      </c>
      <c r="E30" s="10">
        <f t="shared" ref="E30:E31" si="2">C30+D30</f>
        <v>200</v>
      </c>
      <c r="F30" s="18">
        <f t="shared" ref="F30:F31" si="3">C30/E30</f>
        <v>0.41499999999999998</v>
      </c>
      <c r="H30" s="10" t="s">
        <v>3</v>
      </c>
      <c r="I30" s="17">
        <f>SUMIFS(Data!$J$8:$J$852,Data!$D$8:$D$852,Analysis!$B30,Data!$E$8:$E$852,"Residential")</f>
        <v>81094599.820000008</v>
      </c>
      <c r="J30" s="17">
        <f>SUMIFS(Data!$J$8:$J$852,Data!$D$8:$D$852,Analysis!$B30,Data!$E$8:$E$852,"Non-residential")</f>
        <v>253172577.43999994</v>
      </c>
      <c r="K30" s="17">
        <f t="shared" ref="K30:K31" si="4">I30+J30</f>
        <v>334267177.25999993</v>
      </c>
      <c r="L30" s="18">
        <f t="shared" ref="L30:L31" si="5">I30/K30</f>
        <v>0.24260413626230179</v>
      </c>
    </row>
    <row r="31" spans="1:24" x14ac:dyDescent="0.35">
      <c r="A31" s="31" t="s">
        <v>96</v>
      </c>
      <c r="B31" s="3" t="s">
        <v>5</v>
      </c>
      <c r="C31" s="10">
        <f>COUNTIFS(Data!$D$8:$D$852,Analysis!$B31,Data!$E$8:$E$852,"Residential")</f>
        <v>2</v>
      </c>
      <c r="D31" s="10">
        <f>COUNTIFS(Data!$D$8:$D$852,Analysis!$B31,Data!$E$8:$E$852,"Non-residential")</f>
        <v>24</v>
      </c>
      <c r="E31" s="10">
        <f t="shared" si="2"/>
        <v>26</v>
      </c>
      <c r="F31" s="18">
        <f t="shared" si="3"/>
        <v>7.6923076923076927E-2</v>
      </c>
      <c r="H31" s="3" t="s">
        <v>5</v>
      </c>
      <c r="I31" s="17">
        <f>SUMIFS(Data!$J$8:$J$852,Data!$D$8:$D$852,Analysis!$B31,Data!$E$8:$E$852,"Residential")</f>
        <v>5151352.0200000005</v>
      </c>
      <c r="J31" s="17">
        <f>SUMIFS(Data!$J$8:$J$852,Data!$D$8:$D$852,Analysis!$B31,Data!$E$8:$E$852,"Non-residential")</f>
        <v>145172329.22</v>
      </c>
      <c r="K31" s="17">
        <f t="shared" si="4"/>
        <v>150323681.24000001</v>
      </c>
      <c r="L31" s="18">
        <f t="shared" si="5"/>
        <v>3.4268399878895892E-2</v>
      </c>
    </row>
    <row r="33" spans="1:21" ht="18.5" x14ac:dyDescent="0.45">
      <c r="A33" s="13" t="s">
        <v>18</v>
      </c>
    </row>
    <row r="34" spans="1:21" x14ac:dyDescent="0.35">
      <c r="A34" s="34" t="s">
        <v>105</v>
      </c>
      <c r="B34" s="12" t="s">
        <v>19</v>
      </c>
      <c r="C34" s="12" t="s">
        <v>8</v>
      </c>
      <c r="D34" s="12" t="s">
        <v>77</v>
      </c>
      <c r="E34" s="12" t="s">
        <v>76</v>
      </c>
      <c r="F34" s="12" t="s">
        <v>86</v>
      </c>
      <c r="G34" s="12" t="s">
        <v>78</v>
      </c>
      <c r="H34" s="11" t="s">
        <v>71</v>
      </c>
      <c r="I34" s="11" t="s">
        <v>72</v>
      </c>
      <c r="J34" s="11" t="s">
        <v>68</v>
      </c>
      <c r="K34" s="11" t="s">
        <v>69</v>
      </c>
      <c r="L34" s="11" t="s">
        <v>70</v>
      </c>
      <c r="M34" s="11" t="s">
        <v>118</v>
      </c>
      <c r="N34" s="11" t="s">
        <v>119</v>
      </c>
      <c r="O34" s="11" t="s">
        <v>120</v>
      </c>
      <c r="P34" s="11" t="s">
        <v>121</v>
      </c>
      <c r="Q34" s="11" t="s">
        <v>122</v>
      </c>
      <c r="R34" s="12" t="s">
        <v>11</v>
      </c>
      <c r="U34" s="8"/>
    </row>
    <row r="35" spans="1:21" x14ac:dyDescent="0.35">
      <c r="A35" s="10" t="s">
        <v>107</v>
      </c>
      <c r="B35" s="10" t="s">
        <v>4</v>
      </c>
      <c r="C35" s="10" t="s">
        <v>9</v>
      </c>
      <c r="D35" s="41">
        <f>L29</f>
        <v>0.80386771761031406</v>
      </c>
      <c r="E35" s="41">
        <f>F29</f>
        <v>0.82407407407407407</v>
      </c>
      <c r="F35" s="42">
        <f>SUMIF($B$23:$B$25,B35,$C$23:$C$25)*E35</f>
        <v>295.84259259259261</v>
      </c>
      <c r="G35" s="43">
        <f>SUM(I35:K35)/5000/F35</f>
        <v>71.61596556118586</v>
      </c>
      <c r="H35" s="17">
        <f>SUMIF($B$23:$B$25,$B35,D$23:D$25)*F35*G35</f>
        <v>7402248.7461711066</v>
      </c>
      <c r="I35" s="17">
        <f t="shared" ref="I35:L40" si="6">SUMIF($B$23:$B$25,$B35,F$23:F$25)*$D35</f>
        <v>15463609.348294605</v>
      </c>
      <c r="J35" s="17">
        <f t="shared" si="6"/>
        <v>36743010.980193228</v>
      </c>
      <c r="K35" s="17">
        <f t="shared" si="6"/>
        <v>53728644.284727447</v>
      </c>
      <c r="L35" s="17">
        <f>SUMIF($B$23:$B$25,$B35,I$23:I$25)*$D35</f>
        <v>31601.312769814329</v>
      </c>
      <c r="M35" s="19">
        <f t="shared" ref="M35:P40" si="7">H35*SUMIF($D$14:$D$19,$C35,E$14:E$19)/100</f>
        <v>2560224.2631937005</v>
      </c>
      <c r="N35" s="19">
        <f t="shared" si="7"/>
        <v>1418157.4345262884</v>
      </c>
      <c r="O35" s="19">
        <f t="shared" si="7"/>
        <v>3369677.3511798978</v>
      </c>
      <c r="P35" s="19">
        <f t="shared" si="7"/>
        <v>4927418.6008719755</v>
      </c>
      <c r="Q35" s="19">
        <f t="shared" ref="Q35:Q40" si="8">L35*SUMIF($D$14:$D$19,$C35,I$14:I$19)*365/100</f>
        <v>0</v>
      </c>
      <c r="R35" s="19">
        <f t="shared" ref="R35:R40" si="9">SUM(M35:Q35)</f>
        <v>12275477.649771862</v>
      </c>
    </row>
    <row r="36" spans="1:21" x14ac:dyDescent="0.35">
      <c r="A36" s="10" t="s">
        <v>106</v>
      </c>
      <c r="B36" s="10" t="s">
        <v>4</v>
      </c>
      <c r="C36" s="10" t="s">
        <v>10</v>
      </c>
      <c r="D36" s="44">
        <f>1-D35</f>
        <v>0.19613228238968594</v>
      </c>
      <c r="E36" s="44">
        <f>1-E35</f>
        <v>0.17592592592592593</v>
      </c>
      <c r="F36" s="45">
        <f>SUMIF($B$23:$B$25,B36,$C$23:$C$25)*E36</f>
        <v>63.157407407407412</v>
      </c>
      <c r="G36" s="46">
        <f>IF($I$7="Low",C44,D44)</f>
        <v>5</v>
      </c>
      <c r="H36" s="17">
        <f t="shared" ref="H36:H40" si="10">SUMIF($B$23:$B$25,$B36,D$23:D$25)*F36*G36</f>
        <v>110328.42592592593</v>
      </c>
      <c r="I36" s="17">
        <f t="shared" si="6"/>
        <v>3772900.6017054054</v>
      </c>
      <c r="J36" s="17">
        <f t="shared" si="6"/>
        <v>8964771.7498067692</v>
      </c>
      <c r="K36" s="17">
        <f t="shared" si="6"/>
        <v>13109024.535272546</v>
      </c>
      <c r="L36" s="17">
        <f t="shared" si="6"/>
        <v>7710.270563519005</v>
      </c>
      <c r="M36" s="19">
        <f t="shared" si="7"/>
        <v>154356.4862109661</v>
      </c>
      <c r="N36" s="19">
        <f t="shared" si="7"/>
        <v>298650.74096018029</v>
      </c>
      <c r="O36" s="19">
        <f t="shared" si="7"/>
        <v>709622.65064934106</v>
      </c>
      <c r="P36" s="19">
        <f t="shared" si="7"/>
        <v>1037668.4424060056</v>
      </c>
      <c r="Q36" s="19">
        <f t="shared" si="8"/>
        <v>0</v>
      </c>
      <c r="R36" s="19">
        <f t="shared" si="9"/>
        <v>2200298.3202264933</v>
      </c>
    </row>
    <row r="37" spans="1:21" x14ac:dyDescent="0.35">
      <c r="A37" s="10" t="s">
        <v>108</v>
      </c>
      <c r="B37" s="10" t="s">
        <v>3</v>
      </c>
      <c r="C37" s="10" t="s">
        <v>9</v>
      </c>
      <c r="D37" s="41">
        <f>L30</f>
        <v>0.24260413626230179</v>
      </c>
      <c r="E37" s="41">
        <f>F30</f>
        <v>0.41499999999999998</v>
      </c>
      <c r="F37" s="42">
        <f>SUMIF($B$23:$B$25,B37,$C$23:$C$25)*E37</f>
        <v>118.69</v>
      </c>
      <c r="G37" s="43">
        <f>SUM(I37:K37)/5000/F37</f>
        <v>171.78198040314382</v>
      </c>
      <c r="H37" s="17">
        <f t="shared" si="10"/>
        <v>7090455.8449221244</v>
      </c>
      <c r="I37" s="17">
        <f t="shared" si="6"/>
        <v>15432048.343441982</v>
      </c>
      <c r="J37" s="17">
        <f t="shared" si="6"/>
        <v>37707792.604760244</v>
      </c>
      <c r="K37" s="17">
        <f t="shared" si="6"/>
        <v>48804175.322043486</v>
      </c>
      <c r="L37" s="17">
        <f t="shared" si="6"/>
        <v>26920.102989085146</v>
      </c>
      <c r="M37" s="19">
        <f t="shared" si="7"/>
        <v>2452384.0948553816</v>
      </c>
      <c r="N37" s="19">
        <f t="shared" si="7"/>
        <v>1415262.9955460511</v>
      </c>
      <c r="O37" s="19">
        <f t="shared" si="7"/>
        <v>3458156.8389086123</v>
      </c>
      <c r="P37" s="19">
        <f t="shared" si="7"/>
        <v>4475798.7937992876</v>
      </c>
      <c r="Q37" s="19">
        <f t="shared" si="8"/>
        <v>0</v>
      </c>
      <c r="R37" s="19">
        <f t="shared" si="9"/>
        <v>11801602.723109331</v>
      </c>
    </row>
    <row r="38" spans="1:21" x14ac:dyDescent="0.35">
      <c r="A38" s="10" t="s">
        <v>109</v>
      </c>
      <c r="B38" s="10" t="s">
        <v>3</v>
      </c>
      <c r="C38" s="10" t="s">
        <v>10</v>
      </c>
      <c r="D38" s="38">
        <f>1-D37</f>
        <v>0.75739586373769818</v>
      </c>
      <c r="E38" s="38">
        <f>1-E37</f>
        <v>0.58499999999999996</v>
      </c>
      <c r="F38" s="39">
        <f t="shared" ref="F38:F40" si="11">SUMIF($B$23:$B$25,B38,$C$23:$C$25)*E38</f>
        <v>167.31</v>
      </c>
      <c r="G38" s="40">
        <f>IF($I$7="Low",C45,D45)</f>
        <v>100</v>
      </c>
      <c r="H38" s="17">
        <f t="shared" si="10"/>
        <v>5818410</v>
      </c>
      <c r="I38" s="17">
        <f t="shared" si="6"/>
        <v>48177948.506557994</v>
      </c>
      <c r="J38" s="17">
        <f t="shared" si="6"/>
        <v>117721513.69523977</v>
      </c>
      <c r="K38" s="17">
        <f t="shared" si="6"/>
        <v>152363768.77795643</v>
      </c>
      <c r="L38" s="17">
        <f t="shared" si="6"/>
        <v>84042.980344248179</v>
      </c>
      <c r="M38" s="19">
        <f t="shared" si="7"/>
        <v>8140325.7174876621</v>
      </c>
      <c r="N38" s="19">
        <f t="shared" si="7"/>
        <v>3813612.2676863526</v>
      </c>
      <c r="O38" s="19">
        <f t="shared" si="7"/>
        <v>9318458.3967427127</v>
      </c>
      <c r="P38" s="19">
        <f t="shared" si="7"/>
        <v>12060628.477849115</v>
      </c>
      <c r="Q38" s="19">
        <f t="shared" si="8"/>
        <v>0</v>
      </c>
      <c r="R38" s="19">
        <f t="shared" si="9"/>
        <v>33333024.859765843</v>
      </c>
    </row>
    <row r="39" spans="1:21" x14ac:dyDescent="0.35">
      <c r="A39" s="10" t="s">
        <v>110</v>
      </c>
      <c r="B39" s="10" t="s">
        <v>5</v>
      </c>
      <c r="C39" s="10" t="s">
        <v>9</v>
      </c>
      <c r="D39" s="41">
        <f>L31</f>
        <v>3.4268399878895892E-2</v>
      </c>
      <c r="E39" s="41">
        <f>F31</f>
        <v>7.6923076923076927E-2</v>
      </c>
      <c r="F39" s="42">
        <f t="shared" si="11"/>
        <v>2</v>
      </c>
      <c r="G39" s="43">
        <f>SUM(I39:K39)/5000/F39</f>
        <v>515.13520199999994</v>
      </c>
      <c r="H39" s="17">
        <f t="shared" si="10"/>
        <v>376048.69745999994</v>
      </c>
      <c r="I39" s="17">
        <f t="shared" si="6"/>
        <v>683517.66333251679</v>
      </c>
      <c r="J39" s="17">
        <f t="shared" si="6"/>
        <v>1805929.9683620573</v>
      </c>
      <c r="K39" s="17">
        <f t="shared" si="6"/>
        <v>2661904.3883054261</v>
      </c>
      <c r="L39" s="17">
        <f t="shared" si="6"/>
        <v>1204.0659209448459</v>
      </c>
      <c r="M39" s="19">
        <f t="shared" si="7"/>
        <v>130064.39426633451</v>
      </c>
      <c r="N39" s="19">
        <f t="shared" si="7"/>
        <v>62684.954983808355</v>
      </c>
      <c r="O39" s="19">
        <f t="shared" si="7"/>
        <v>165620.6486585181</v>
      </c>
      <c r="P39" s="19">
        <f t="shared" si="7"/>
        <v>244121.49927273064</v>
      </c>
      <c r="Q39" s="19">
        <f t="shared" si="8"/>
        <v>0</v>
      </c>
      <c r="R39" s="19">
        <f t="shared" si="9"/>
        <v>602491.49718139158</v>
      </c>
    </row>
    <row r="40" spans="1:21" x14ac:dyDescent="0.35">
      <c r="A40" s="10" t="s">
        <v>111</v>
      </c>
      <c r="B40" s="10" t="s">
        <v>5</v>
      </c>
      <c r="C40" s="10" t="s">
        <v>3</v>
      </c>
      <c r="D40" s="38">
        <f>1-D39</f>
        <v>0.96573160012110415</v>
      </c>
      <c r="E40" s="38">
        <f>1-E39</f>
        <v>0.92307692307692313</v>
      </c>
      <c r="F40" s="39">
        <f t="shared" si="11"/>
        <v>24</v>
      </c>
      <c r="G40" s="40">
        <f>IF($I$7="Low",C46,D46)</f>
        <v>5</v>
      </c>
      <c r="H40" s="17">
        <f t="shared" si="10"/>
        <v>43800</v>
      </c>
      <c r="I40" s="17">
        <f t="shared" si="6"/>
        <v>19262486.986667484</v>
      </c>
      <c r="J40" s="17">
        <f t="shared" si="6"/>
        <v>50893640.91163794</v>
      </c>
      <c r="K40" s="17">
        <f t="shared" si="6"/>
        <v>75016201.321694568</v>
      </c>
      <c r="L40" s="17">
        <f t="shared" si="6"/>
        <v>33932.267412388494</v>
      </c>
      <c r="M40" s="19">
        <f t="shared" si="7"/>
        <v>1472501.5666106131</v>
      </c>
      <c r="N40" s="19">
        <f t="shared" si="7"/>
        <v>866897.99283122423</v>
      </c>
      <c r="O40" s="19">
        <f t="shared" si="7"/>
        <v>669817.54954594409</v>
      </c>
      <c r="P40" s="19">
        <f t="shared" si="7"/>
        <v>711820.25348318776</v>
      </c>
      <c r="Q40" s="19">
        <f t="shared" si="8"/>
        <v>5483935.8002551496</v>
      </c>
      <c r="R40" s="19">
        <f t="shared" si="9"/>
        <v>9204973.1627261192</v>
      </c>
    </row>
    <row r="41" spans="1:21" x14ac:dyDescent="0.35">
      <c r="F41" s="15"/>
    </row>
    <row r="42" spans="1:21" ht="18.5" x14ac:dyDescent="0.45">
      <c r="A42" s="13" t="s">
        <v>79</v>
      </c>
      <c r="E42" s="12"/>
      <c r="F42" s="12"/>
      <c r="G42" s="12"/>
      <c r="H42" s="23"/>
      <c r="I42" s="12"/>
      <c r="J42" s="12"/>
    </row>
    <row r="43" spans="1:21" x14ac:dyDescent="0.35">
      <c r="A43" s="11" t="s">
        <v>103</v>
      </c>
      <c r="B43" s="12" t="s">
        <v>12</v>
      </c>
      <c r="C43" s="20" t="s">
        <v>14</v>
      </c>
      <c r="D43" s="20" t="s">
        <v>15</v>
      </c>
      <c r="E43" s="12"/>
      <c r="F43" s="12"/>
      <c r="G43" s="12"/>
      <c r="H43" s="12"/>
      <c r="I43" s="12"/>
      <c r="J43" s="12"/>
    </row>
    <row r="44" spans="1:21" x14ac:dyDescent="0.35">
      <c r="A44" s="31" t="s">
        <v>99</v>
      </c>
      <c r="B44" s="10" t="s">
        <v>4</v>
      </c>
      <c r="C44" s="21">
        <v>1</v>
      </c>
      <c r="D44" s="21">
        <v>5</v>
      </c>
      <c r="E44" s="12"/>
      <c r="F44" s="12"/>
      <c r="G44" s="12"/>
      <c r="H44" s="12"/>
      <c r="I44" s="12"/>
      <c r="J44" s="12"/>
    </row>
    <row r="45" spans="1:21" x14ac:dyDescent="0.35">
      <c r="A45" s="31" t="s">
        <v>98</v>
      </c>
      <c r="B45" s="10" t="s">
        <v>3</v>
      </c>
      <c r="C45" s="21">
        <v>2</v>
      </c>
      <c r="D45" s="21">
        <v>100</v>
      </c>
      <c r="E45" s="12"/>
      <c r="F45" s="12"/>
      <c r="G45" s="12"/>
      <c r="H45" s="12"/>
      <c r="I45" s="12"/>
      <c r="J45" s="12"/>
    </row>
    <row r="46" spans="1:21" x14ac:dyDescent="0.35">
      <c r="A46" s="31" t="s">
        <v>96</v>
      </c>
      <c r="B46" s="10" t="s">
        <v>5</v>
      </c>
      <c r="C46" s="21">
        <v>2</v>
      </c>
      <c r="D46" s="21">
        <v>5</v>
      </c>
      <c r="E46" s="12"/>
      <c r="F46" s="12"/>
      <c r="G46" s="12"/>
      <c r="H46" s="12"/>
      <c r="I46" s="12"/>
      <c r="J46" s="12"/>
    </row>
    <row r="47" spans="1:21" x14ac:dyDescent="0.35">
      <c r="F47" s="11"/>
      <c r="G47" s="11"/>
      <c r="H47" s="12"/>
      <c r="I47" s="11"/>
      <c r="J47" s="11"/>
    </row>
    <row r="48" spans="1:21" x14ac:dyDescent="0.35">
      <c r="A48" s="36" t="s">
        <v>114</v>
      </c>
      <c r="C48" s="30"/>
      <c r="H48" s="12"/>
    </row>
    <row r="49" spans="1:1" x14ac:dyDescent="0.35">
      <c r="A49" s="28" t="s">
        <v>115</v>
      </c>
    </row>
    <row r="50" spans="1:1" x14ac:dyDescent="0.35">
      <c r="A50" s="28" t="s">
        <v>116</v>
      </c>
    </row>
    <row r="51" spans="1:1" x14ac:dyDescent="0.35">
      <c r="A51" s="28" t="s">
        <v>123</v>
      </c>
    </row>
  </sheetData>
  <dataValidations count="1">
    <dataValidation type="list" allowBlank="1" showInputMessage="1" showErrorMessage="1" sqref="I7" xr:uid="{027AB575-8FCB-49BE-853E-F12BCED06A6E}">
      <formula1>$T$7:$T$8</formula1>
    </dataValidation>
  </dataValidations>
  <pageMargins left="0.7" right="0.7" top="0.75" bottom="0.75" header="0.3" footer="0.3"/>
  <pageSetup paperSize="9" orientation="portrait" r:id="rId1"/>
  <headerFooter>
    <oddFooter>&amp;L&amp;1#&amp;"Calibri"&amp;8&amp;K000000For Official use only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125ED-40CA-4471-9233-8423D4318266}">
  <sheetPr>
    <pageSetUpPr autoPageBreaks="0"/>
  </sheetPr>
  <dimension ref="A1:N852"/>
  <sheetViews>
    <sheetView zoomScale="60" zoomScaleNormal="60" workbookViewId="0"/>
  </sheetViews>
  <sheetFormatPr defaultRowHeight="14.5" x14ac:dyDescent="0.35"/>
  <cols>
    <col min="1" max="1" width="12.90625" bestFit="1" customWidth="1"/>
    <col min="2" max="3" width="68.54296875" customWidth="1"/>
    <col min="4" max="4" width="9.54296875" customWidth="1"/>
    <col min="5" max="5" width="15.08984375" bestFit="1" customWidth="1"/>
    <col min="6" max="11" width="17.6328125" customWidth="1"/>
    <col min="12" max="13" width="13.453125" customWidth="1"/>
    <col min="14" max="14" width="41" bestFit="1" customWidth="1"/>
  </cols>
  <sheetData>
    <row r="1" spans="1:14" s="26" customFormat="1" ht="21" x14ac:dyDescent="0.5">
      <c r="A1" s="26" t="s">
        <v>94</v>
      </c>
    </row>
    <row r="2" spans="1:14" s="27" customFormat="1" x14ac:dyDescent="0.35"/>
    <row r="3" spans="1:14" s="29" customFormat="1" x14ac:dyDescent="0.35">
      <c r="A3" s="28" t="s">
        <v>91</v>
      </c>
      <c r="B3" s="28" t="s">
        <v>92</v>
      </c>
    </row>
    <row r="4" spans="1:14" x14ac:dyDescent="0.35">
      <c r="A4" t="s">
        <v>90</v>
      </c>
      <c r="B4" t="s">
        <v>93</v>
      </c>
      <c r="G4" s="30"/>
    </row>
    <row r="5" spans="1:14" x14ac:dyDescent="0.35">
      <c r="B5" t="s">
        <v>113</v>
      </c>
      <c r="G5" s="30"/>
    </row>
    <row r="7" spans="1:14" ht="43.5" x14ac:dyDescent="0.35">
      <c r="A7" s="32" t="s">
        <v>0</v>
      </c>
      <c r="B7" s="32" t="s">
        <v>32</v>
      </c>
      <c r="C7" s="32" t="s">
        <v>33</v>
      </c>
      <c r="D7" s="33" t="s">
        <v>12</v>
      </c>
      <c r="E7" s="33" t="s">
        <v>34</v>
      </c>
      <c r="F7" s="33" t="s">
        <v>71</v>
      </c>
      <c r="G7" s="33" t="s">
        <v>72</v>
      </c>
      <c r="H7" s="33" t="s">
        <v>68</v>
      </c>
      <c r="I7" s="33" t="s">
        <v>69</v>
      </c>
      <c r="J7" s="32" t="s">
        <v>104</v>
      </c>
      <c r="K7" s="33" t="s">
        <v>13</v>
      </c>
      <c r="L7" s="33" t="s">
        <v>35</v>
      </c>
      <c r="M7" s="33" t="s">
        <v>36</v>
      </c>
      <c r="N7" s="32" t="s">
        <v>37</v>
      </c>
    </row>
    <row r="8" spans="1:14" x14ac:dyDescent="0.35">
      <c r="A8" s="48"/>
      <c r="B8" s="48"/>
      <c r="C8" s="48"/>
      <c r="D8" s="1" t="s">
        <v>38</v>
      </c>
      <c r="E8" s="1" t="s">
        <v>39</v>
      </c>
      <c r="F8" s="1">
        <v>365</v>
      </c>
      <c r="G8" s="2">
        <v>33449.050000000003</v>
      </c>
      <c r="H8" s="2">
        <v>70518.12</v>
      </c>
      <c r="I8" s="2">
        <v>118828.02</v>
      </c>
      <c r="J8" s="2">
        <v>222795.19</v>
      </c>
      <c r="K8" s="2" t="s">
        <v>1</v>
      </c>
      <c r="L8" s="2"/>
      <c r="M8" s="2"/>
      <c r="N8" s="1"/>
    </row>
    <row r="9" spans="1:14" x14ac:dyDescent="0.35">
      <c r="A9" s="48"/>
      <c r="B9" s="48"/>
      <c r="C9" s="48"/>
      <c r="D9" s="1" t="s">
        <v>3</v>
      </c>
      <c r="E9" s="1" t="s">
        <v>40</v>
      </c>
      <c r="F9" s="1">
        <v>365</v>
      </c>
      <c r="G9" s="2">
        <v>164624.31</v>
      </c>
      <c r="H9" s="2">
        <v>395466.1</v>
      </c>
      <c r="I9" s="2">
        <v>658519.61</v>
      </c>
      <c r="J9" s="2">
        <v>1218610.02</v>
      </c>
      <c r="K9" s="2">
        <v>3438</v>
      </c>
      <c r="L9" s="2"/>
      <c r="M9" s="2"/>
      <c r="N9" s="1"/>
    </row>
    <row r="10" spans="1:14" x14ac:dyDescent="0.35">
      <c r="A10" s="48"/>
      <c r="B10" s="48"/>
      <c r="C10" s="48"/>
      <c r="D10" s="1" t="s">
        <v>2</v>
      </c>
      <c r="E10" s="1" t="s">
        <v>41</v>
      </c>
      <c r="F10" s="1">
        <v>0</v>
      </c>
      <c r="G10" s="2">
        <v>0</v>
      </c>
      <c r="H10" s="2">
        <v>0</v>
      </c>
      <c r="I10" s="2">
        <v>0</v>
      </c>
      <c r="J10" s="2">
        <v>0</v>
      </c>
      <c r="K10" s="2">
        <v>0</v>
      </c>
      <c r="L10" s="2"/>
      <c r="M10" s="2"/>
      <c r="N10" s="1" t="s">
        <v>42</v>
      </c>
    </row>
    <row r="11" spans="1:14" x14ac:dyDescent="0.35">
      <c r="A11" s="48"/>
      <c r="B11" s="48"/>
      <c r="C11" s="48"/>
      <c r="D11" s="1" t="s">
        <v>41</v>
      </c>
      <c r="E11" s="1" t="s">
        <v>41</v>
      </c>
      <c r="F11" s="1"/>
      <c r="G11" s="2" t="s">
        <v>1</v>
      </c>
      <c r="H11" s="2" t="s">
        <v>1</v>
      </c>
      <c r="I11" s="2" t="s">
        <v>1</v>
      </c>
      <c r="J11" s="2">
        <v>0</v>
      </c>
      <c r="K11" s="2"/>
      <c r="L11" s="2"/>
      <c r="M11" s="2"/>
      <c r="N11" s="1" t="s">
        <v>43</v>
      </c>
    </row>
    <row r="12" spans="1:14" x14ac:dyDescent="0.35">
      <c r="A12" s="48"/>
      <c r="B12" s="48"/>
      <c r="C12" s="48"/>
      <c r="D12" s="1" t="s">
        <v>4</v>
      </c>
      <c r="E12" s="1" t="s">
        <v>41</v>
      </c>
      <c r="F12" s="1">
        <v>0</v>
      </c>
      <c r="G12" s="2">
        <v>0</v>
      </c>
      <c r="H12" s="2">
        <v>0</v>
      </c>
      <c r="I12" s="2">
        <v>0</v>
      </c>
      <c r="J12" s="2">
        <v>0</v>
      </c>
      <c r="K12" s="2">
        <v>0</v>
      </c>
      <c r="L12" s="2"/>
      <c r="M12" s="2"/>
      <c r="N12" s="1" t="s">
        <v>44</v>
      </c>
    </row>
    <row r="13" spans="1:14" x14ac:dyDescent="0.35">
      <c r="A13" s="48"/>
      <c r="B13" s="48"/>
      <c r="C13" s="48"/>
      <c r="D13" s="1" t="s">
        <v>41</v>
      </c>
      <c r="E13" s="1" t="s">
        <v>41</v>
      </c>
      <c r="F13" s="1"/>
      <c r="G13" s="2" t="s">
        <v>1</v>
      </c>
      <c r="H13" s="2" t="s">
        <v>1</v>
      </c>
      <c r="I13" s="2" t="s">
        <v>1</v>
      </c>
      <c r="J13" s="2">
        <v>0</v>
      </c>
      <c r="K13" s="2" t="s">
        <v>1</v>
      </c>
      <c r="L13" s="2"/>
      <c r="M13" s="2"/>
      <c r="N13" s="1" t="s">
        <v>43</v>
      </c>
    </row>
    <row r="14" spans="1:14" x14ac:dyDescent="0.35">
      <c r="A14" s="48"/>
      <c r="B14" s="48"/>
      <c r="C14" s="48"/>
      <c r="D14" s="1" t="s">
        <v>41</v>
      </c>
      <c r="E14" s="1" t="s">
        <v>41</v>
      </c>
      <c r="F14" s="1"/>
      <c r="G14" s="2" t="s">
        <v>1</v>
      </c>
      <c r="H14" s="2" t="s">
        <v>1</v>
      </c>
      <c r="I14" s="2" t="s">
        <v>1</v>
      </c>
      <c r="J14" s="2">
        <v>0</v>
      </c>
      <c r="K14" s="2" t="s">
        <v>1</v>
      </c>
      <c r="L14" s="2"/>
      <c r="M14" s="2"/>
      <c r="N14" s="1" t="s">
        <v>43</v>
      </c>
    </row>
    <row r="15" spans="1:14" x14ac:dyDescent="0.35">
      <c r="A15" s="48"/>
      <c r="B15" s="48"/>
      <c r="C15" s="48"/>
      <c r="D15" s="1" t="s">
        <v>41</v>
      </c>
      <c r="E15" s="1" t="s">
        <v>41</v>
      </c>
      <c r="F15" s="1"/>
      <c r="G15" s="2" t="s">
        <v>1</v>
      </c>
      <c r="H15" s="2" t="s">
        <v>1</v>
      </c>
      <c r="I15" s="2" t="s">
        <v>1</v>
      </c>
      <c r="J15" s="2">
        <v>0</v>
      </c>
      <c r="K15" s="2" t="s">
        <v>1</v>
      </c>
      <c r="L15" s="2"/>
      <c r="M15" s="2"/>
      <c r="N15" s="1" t="s">
        <v>43</v>
      </c>
    </row>
    <row r="16" spans="1:14" x14ac:dyDescent="0.35">
      <c r="A16" s="48"/>
      <c r="B16" s="48"/>
      <c r="C16" s="48"/>
      <c r="D16" s="1" t="s">
        <v>4</v>
      </c>
      <c r="E16" s="1" t="s">
        <v>41</v>
      </c>
      <c r="F16" s="1">
        <v>0</v>
      </c>
      <c r="G16" s="2">
        <v>0</v>
      </c>
      <c r="H16" s="2">
        <v>0</v>
      </c>
      <c r="I16" s="2">
        <v>0</v>
      </c>
      <c r="J16" s="2">
        <v>0</v>
      </c>
      <c r="K16" s="2">
        <v>0</v>
      </c>
      <c r="L16" s="2"/>
      <c r="M16" s="2"/>
      <c r="N16" s="1" t="s">
        <v>45</v>
      </c>
    </row>
    <row r="17" spans="1:14" x14ac:dyDescent="0.35">
      <c r="A17" s="48"/>
      <c r="B17" s="48"/>
      <c r="C17" s="48"/>
      <c r="D17" s="1" t="s">
        <v>41</v>
      </c>
      <c r="E17" s="1" t="s">
        <v>39</v>
      </c>
      <c r="F17" s="1"/>
      <c r="G17" s="2" t="s">
        <v>1</v>
      </c>
      <c r="H17" s="2" t="s">
        <v>1</v>
      </c>
      <c r="I17" s="2" t="s">
        <v>1</v>
      </c>
      <c r="J17" s="2">
        <v>0</v>
      </c>
      <c r="K17" s="2" t="s">
        <v>1</v>
      </c>
      <c r="L17" s="2"/>
      <c r="M17" s="2"/>
      <c r="N17" s="1" t="s">
        <v>43</v>
      </c>
    </row>
    <row r="18" spans="1:14" x14ac:dyDescent="0.35">
      <c r="A18" s="48"/>
      <c r="B18" s="48"/>
      <c r="C18" s="48"/>
      <c r="D18" s="1" t="s">
        <v>41</v>
      </c>
      <c r="E18" s="1" t="s">
        <v>39</v>
      </c>
      <c r="F18" s="1"/>
      <c r="G18" s="2" t="s">
        <v>1</v>
      </c>
      <c r="H18" s="2" t="s">
        <v>1</v>
      </c>
      <c r="I18" s="2" t="s">
        <v>1</v>
      </c>
      <c r="J18" s="2">
        <v>0</v>
      </c>
      <c r="K18" s="2" t="s">
        <v>1</v>
      </c>
      <c r="L18" s="2"/>
      <c r="M18" s="2"/>
      <c r="N18" s="1" t="s">
        <v>43</v>
      </c>
    </row>
    <row r="19" spans="1:14" x14ac:dyDescent="0.35">
      <c r="A19" s="48"/>
      <c r="B19" s="48"/>
      <c r="C19" s="48"/>
      <c r="D19" s="1" t="s">
        <v>3</v>
      </c>
      <c r="E19" s="1" t="s">
        <v>41</v>
      </c>
      <c r="F19" s="1">
        <v>199</v>
      </c>
      <c r="G19" s="2">
        <v>1718.22</v>
      </c>
      <c r="H19" s="2">
        <v>4441.9399999999996</v>
      </c>
      <c r="I19" s="2">
        <v>3855.28</v>
      </c>
      <c r="J19" s="2">
        <v>10015.44</v>
      </c>
      <c r="K19" s="2">
        <v>39</v>
      </c>
      <c r="L19" s="2"/>
      <c r="M19" s="2"/>
      <c r="N19" s="1"/>
    </row>
    <row r="20" spans="1:14" x14ac:dyDescent="0.35">
      <c r="A20" s="48"/>
      <c r="B20" s="48"/>
      <c r="C20" s="48"/>
      <c r="D20" s="1" t="s">
        <v>3</v>
      </c>
      <c r="E20" s="1" t="s">
        <v>41</v>
      </c>
      <c r="F20" s="1">
        <v>365</v>
      </c>
      <c r="G20" s="2">
        <v>123461.83</v>
      </c>
      <c r="H20" s="2">
        <v>287856.84000000003</v>
      </c>
      <c r="I20" s="2">
        <v>424876.87</v>
      </c>
      <c r="J20" s="2">
        <v>836195.54</v>
      </c>
      <c r="K20" s="2">
        <v>2724</v>
      </c>
      <c r="L20" s="2"/>
      <c r="M20" s="2"/>
      <c r="N20" s="1"/>
    </row>
    <row r="21" spans="1:14" x14ac:dyDescent="0.35">
      <c r="A21" s="48"/>
      <c r="B21" s="48"/>
      <c r="C21" s="48"/>
      <c r="D21" s="1" t="s">
        <v>4</v>
      </c>
      <c r="E21" s="1" t="s">
        <v>41</v>
      </c>
      <c r="F21" s="1">
        <v>365</v>
      </c>
      <c r="G21" s="2">
        <v>37198.47</v>
      </c>
      <c r="H21" s="2">
        <v>81675.19</v>
      </c>
      <c r="I21" s="2">
        <v>123873.04</v>
      </c>
      <c r="J21" s="2">
        <v>242746.7</v>
      </c>
      <c r="K21" s="2">
        <v>942</v>
      </c>
      <c r="L21" s="2"/>
      <c r="M21" s="2"/>
      <c r="N21" s="1"/>
    </row>
    <row r="22" spans="1:14" x14ac:dyDescent="0.35">
      <c r="A22" s="48"/>
      <c r="B22" s="48"/>
      <c r="C22" s="48"/>
      <c r="D22" s="1" t="s">
        <v>2</v>
      </c>
      <c r="E22" s="1" t="s">
        <v>41</v>
      </c>
      <c r="F22" s="1">
        <v>304</v>
      </c>
      <c r="G22" s="2">
        <v>27693.599999999999</v>
      </c>
      <c r="H22" s="2">
        <v>67741.149999999994</v>
      </c>
      <c r="I22" s="2">
        <v>82523.149999999994</v>
      </c>
      <c r="J22" s="2">
        <v>177957.9</v>
      </c>
      <c r="K22" s="2">
        <v>740</v>
      </c>
      <c r="L22" s="2"/>
      <c r="M22" s="2"/>
      <c r="N22" s="1"/>
    </row>
    <row r="23" spans="1:14" x14ac:dyDescent="0.35">
      <c r="A23" s="48"/>
      <c r="B23" s="48"/>
      <c r="C23" s="48"/>
      <c r="D23" s="1" t="s">
        <v>2</v>
      </c>
      <c r="E23" s="1" t="s">
        <v>41</v>
      </c>
      <c r="F23" s="1">
        <v>304</v>
      </c>
      <c r="G23" s="2">
        <v>8886.52</v>
      </c>
      <c r="H23" s="2">
        <v>19293.310000000001</v>
      </c>
      <c r="I23" s="2">
        <v>35712.480000000003</v>
      </c>
      <c r="J23" s="2">
        <v>63892.310000000005</v>
      </c>
      <c r="K23" s="2">
        <v>169</v>
      </c>
      <c r="L23" s="2"/>
      <c r="M23" s="2"/>
      <c r="N23" s="1"/>
    </row>
    <row r="24" spans="1:14" x14ac:dyDescent="0.35">
      <c r="A24" s="48"/>
      <c r="B24" s="48"/>
      <c r="C24" s="48"/>
      <c r="D24" s="1" t="s">
        <v>3</v>
      </c>
      <c r="E24" s="1" t="s">
        <v>41</v>
      </c>
      <c r="F24" s="1">
        <v>365</v>
      </c>
      <c r="G24" s="2">
        <v>176100.47</v>
      </c>
      <c r="H24" s="2">
        <v>385079.05</v>
      </c>
      <c r="I24" s="2">
        <v>651773.59</v>
      </c>
      <c r="J24" s="2">
        <v>1212953.1099999999</v>
      </c>
      <c r="K24" s="2">
        <v>3834</v>
      </c>
      <c r="L24" s="2"/>
      <c r="M24" s="2"/>
      <c r="N24" s="1"/>
    </row>
    <row r="25" spans="1:14" x14ac:dyDescent="0.35">
      <c r="A25" s="48"/>
      <c r="B25" s="48"/>
      <c r="C25" s="48"/>
      <c r="D25" s="1" t="s">
        <v>4</v>
      </c>
      <c r="E25" s="1" t="s">
        <v>41</v>
      </c>
      <c r="F25" s="1">
        <v>365</v>
      </c>
      <c r="G25" s="2">
        <v>54808.14</v>
      </c>
      <c r="H25" s="2">
        <v>120932.03</v>
      </c>
      <c r="I25" s="2">
        <v>195042.03</v>
      </c>
      <c r="J25" s="2">
        <v>370782.19999999995</v>
      </c>
      <c r="K25" s="2">
        <v>1373</v>
      </c>
      <c r="L25" s="2"/>
      <c r="M25" s="2"/>
      <c r="N25" s="1"/>
    </row>
    <row r="26" spans="1:14" x14ac:dyDescent="0.35">
      <c r="A26" s="48"/>
      <c r="B26" s="48"/>
      <c r="C26" s="48"/>
      <c r="D26" s="1" t="s">
        <v>4</v>
      </c>
      <c r="E26" s="1" t="s">
        <v>39</v>
      </c>
      <c r="F26" s="1">
        <v>365</v>
      </c>
      <c r="G26" s="2">
        <v>34203.870000000003</v>
      </c>
      <c r="H26" s="2">
        <v>89324.11</v>
      </c>
      <c r="I26" s="2">
        <v>123161.79</v>
      </c>
      <c r="J26" s="2">
        <v>246689.77000000002</v>
      </c>
      <c r="K26" s="2">
        <v>657</v>
      </c>
      <c r="L26" s="2"/>
      <c r="M26" s="2"/>
      <c r="N26" s="1"/>
    </row>
    <row r="27" spans="1:14" x14ac:dyDescent="0.35">
      <c r="A27" s="48"/>
      <c r="B27" s="48"/>
      <c r="C27" s="48"/>
      <c r="D27" s="1" t="s">
        <v>4</v>
      </c>
      <c r="E27" s="1" t="s">
        <v>39</v>
      </c>
      <c r="F27" s="1">
        <v>365</v>
      </c>
      <c r="G27" s="2">
        <v>38946.54</v>
      </c>
      <c r="H27" s="2">
        <v>101859.22</v>
      </c>
      <c r="I27" s="2">
        <v>100396.02</v>
      </c>
      <c r="J27" s="2">
        <v>241201.78000000003</v>
      </c>
      <c r="K27" s="2">
        <v>767</v>
      </c>
      <c r="L27" s="2"/>
      <c r="M27" s="2"/>
      <c r="N27" s="1"/>
    </row>
    <row r="28" spans="1:14" x14ac:dyDescent="0.35">
      <c r="A28" s="48"/>
      <c r="B28" s="48"/>
      <c r="C28" s="48"/>
      <c r="D28" s="1" t="s">
        <v>4</v>
      </c>
      <c r="E28" s="1" t="s">
        <v>39</v>
      </c>
      <c r="F28" s="1">
        <v>365</v>
      </c>
      <c r="G28" s="2">
        <v>53465.78</v>
      </c>
      <c r="H28" s="2">
        <v>140933.89000000001</v>
      </c>
      <c r="I28" s="2">
        <v>104419.66</v>
      </c>
      <c r="J28" s="2">
        <v>298819.33</v>
      </c>
      <c r="K28" s="2">
        <v>1003</v>
      </c>
      <c r="L28" s="2"/>
      <c r="M28" s="2"/>
      <c r="N28" s="1"/>
    </row>
    <row r="29" spans="1:14" x14ac:dyDescent="0.35">
      <c r="A29" s="48"/>
      <c r="B29" s="48"/>
      <c r="C29" s="48"/>
      <c r="D29" s="1" t="s">
        <v>3</v>
      </c>
      <c r="E29" s="1" t="s">
        <v>40</v>
      </c>
      <c r="F29" s="1">
        <v>365</v>
      </c>
      <c r="G29" s="2">
        <v>149377.72</v>
      </c>
      <c r="H29" s="2">
        <v>355751.11</v>
      </c>
      <c r="I29" s="2">
        <v>555313.56999999995</v>
      </c>
      <c r="J29" s="2">
        <v>1060442.3999999999</v>
      </c>
      <c r="K29" s="2">
        <v>3816</v>
      </c>
      <c r="L29" s="2"/>
      <c r="M29" s="2"/>
      <c r="N29" s="1"/>
    </row>
    <row r="30" spans="1:14" x14ac:dyDescent="0.35">
      <c r="A30" s="48"/>
      <c r="B30" s="48"/>
      <c r="C30" s="48"/>
      <c r="D30" s="1" t="s">
        <v>3</v>
      </c>
      <c r="E30" s="1" t="s">
        <v>41</v>
      </c>
      <c r="F30" s="1">
        <v>365</v>
      </c>
      <c r="G30" s="2">
        <v>140519.70000000001</v>
      </c>
      <c r="H30" s="2">
        <v>348592.5</v>
      </c>
      <c r="I30" s="2">
        <v>524937.9</v>
      </c>
      <c r="J30" s="2">
        <v>1014050.1000000001</v>
      </c>
      <c r="K30" s="2">
        <v>3203</v>
      </c>
      <c r="L30" s="2"/>
      <c r="M30" s="2"/>
      <c r="N30" s="1"/>
    </row>
    <row r="31" spans="1:14" x14ac:dyDescent="0.35">
      <c r="A31" s="48"/>
      <c r="B31" s="48"/>
      <c r="C31" s="48"/>
      <c r="D31" s="1" t="s">
        <v>4</v>
      </c>
      <c r="E31" s="1" t="s">
        <v>41</v>
      </c>
      <c r="F31" s="1">
        <v>365</v>
      </c>
      <c r="G31" s="2">
        <v>77791.460000000006</v>
      </c>
      <c r="H31" s="2">
        <v>192786.32</v>
      </c>
      <c r="I31" s="2">
        <v>309020.84000000003</v>
      </c>
      <c r="J31" s="2">
        <v>579598.62000000011</v>
      </c>
      <c r="K31" s="2">
        <v>2196</v>
      </c>
      <c r="L31" s="2"/>
      <c r="M31" s="2"/>
      <c r="N31" s="1"/>
    </row>
    <row r="32" spans="1:14" x14ac:dyDescent="0.35">
      <c r="A32" s="48"/>
      <c r="B32" s="48"/>
      <c r="C32" s="48"/>
      <c r="D32" s="1" t="s">
        <v>4</v>
      </c>
      <c r="E32" s="1" t="s">
        <v>41</v>
      </c>
      <c r="F32" s="1">
        <v>365</v>
      </c>
      <c r="G32" s="2">
        <v>102644.33</v>
      </c>
      <c r="H32" s="2">
        <v>282721.42</v>
      </c>
      <c r="I32" s="2">
        <v>421339.91</v>
      </c>
      <c r="J32" s="2">
        <v>806705.65999999992</v>
      </c>
      <c r="K32" s="2">
        <v>2566</v>
      </c>
      <c r="L32" s="2"/>
      <c r="M32" s="2"/>
      <c r="N32" s="1"/>
    </row>
    <row r="33" spans="1:14" x14ac:dyDescent="0.35">
      <c r="A33" s="48"/>
      <c r="B33" s="48"/>
      <c r="C33" s="48"/>
      <c r="D33" s="1" t="s">
        <v>4</v>
      </c>
      <c r="E33" s="1" t="s">
        <v>41</v>
      </c>
      <c r="F33" s="1">
        <v>365</v>
      </c>
      <c r="G33" s="2">
        <v>69575.63</v>
      </c>
      <c r="H33" s="2">
        <v>151111.41</v>
      </c>
      <c r="I33" s="2">
        <v>228109.79</v>
      </c>
      <c r="J33" s="2">
        <v>448796.83</v>
      </c>
      <c r="K33" s="2">
        <v>1828</v>
      </c>
      <c r="L33" s="2"/>
      <c r="M33" s="2"/>
      <c r="N33" s="1"/>
    </row>
    <row r="34" spans="1:14" x14ac:dyDescent="0.35">
      <c r="A34" s="48"/>
      <c r="B34" s="48"/>
      <c r="C34" s="48"/>
      <c r="D34" s="1" t="s">
        <v>3</v>
      </c>
      <c r="E34" s="1" t="s">
        <v>40</v>
      </c>
      <c r="F34" s="1">
        <v>365</v>
      </c>
      <c r="G34" s="2">
        <v>120269.48</v>
      </c>
      <c r="H34" s="2">
        <v>308970.56</v>
      </c>
      <c r="I34" s="2">
        <v>487763.05</v>
      </c>
      <c r="J34" s="2">
        <v>917003.09</v>
      </c>
      <c r="K34" s="2">
        <v>2400</v>
      </c>
      <c r="L34" s="2"/>
      <c r="M34" s="2"/>
      <c r="N34" s="1"/>
    </row>
    <row r="35" spans="1:14" x14ac:dyDescent="0.35">
      <c r="A35" s="48"/>
      <c r="B35" s="48"/>
      <c r="C35" s="48"/>
      <c r="D35" s="1" t="s">
        <v>3</v>
      </c>
      <c r="E35" s="1" t="s">
        <v>40</v>
      </c>
      <c r="F35" s="1">
        <v>365</v>
      </c>
      <c r="G35" s="2">
        <v>120887.25</v>
      </c>
      <c r="H35" s="2">
        <v>293789.03000000003</v>
      </c>
      <c r="I35" s="2">
        <v>484459.92</v>
      </c>
      <c r="J35" s="2">
        <v>899136.2</v>
      </c>
      <c r="K35" s="2">
        <v>2211</v>
      </c>
      <c r="L35" s="2"/>
      <c r="M35" s="2"/>
      <c r="N35" s="1"/>
    </row>
    <row r="36" spans="1:14" x14ac:dyDescent="0.35">
      <c r="A36" s="48"/>
      <c r="B36" s="48"/>
      <c r="C36" s="48"/>
      <c r="D36" s="1" t="s">
        <v>3</v>
      </c>
      <c r="E36" s="1" t="s">
        <v>41</v>
      </c>
      <c r="F36" s="1">
        <v>365</v>
      </c>
      <c r="G36" s="2">
        <v>280670.12</v>
      </c>
      <c r="H36" s="2">
        <v>699752.19</v>
      </c>
      <c r="I36" s="2">
        <v>1122504.7</v>
      </c>
      <c r="J36" s="2">
        <v>2102927.0099999998</v>
      </c>
      <c r="K36" s="2">
        <v>4760</v>
      </c>
      <c r="L36" s="2"/>
      <c r="M36" s="2"/>
      <c r="N36" s="1"/>
    </row>
    <row r="37" spans="1:14" x14ac:dyDescent="0.35">
      <c r="A37" s="48"/>
      <c r="B37" s="48"/>
      <c r="C37" s="48"/>
      <c r="D37" s="1" t="s">
        <v>4</v>
      </c>
      <c r="E37" s="1" t="s">
        <v>40</v>
      </c>
      <c r="F37" s="1">
        <v>365</v>
      </c>
      <c r="G37" s="2">
        <v>89197.759999999995</v>
      </c>
      <c r="H37" s="2">
        <v>279780.96000000002</v>
      </c>
      <c r="I37" s="2">
        <v>412258.24</v>
      </c>
      <c r="J37" s="2">
        <v>781236.96</v>
      </c>
      <c r="K37" s="2">
        <v>2528</v>
      </c>
      <c r="L37" s="2"/>
      <c r="M37" s="2"/>
      <c r="N37" s="1"/>
    </row>
    <row r="38" spans="1:14" x14ac:dyDescent="0.35">
      <c r="A38" s="48"/>
      <c r="B38" s="48"/>
      <c r="C38" s="48"/>
      <c r="D38" s="1" t="s">
        <v>3</v>
      </c>
      <c r="E38" s="1" t="s">
        <v>41</v>
      </c>
      <c r="F38" s="1">
        <v>365</v>
      </c>
      <c r="G38" s="2">
        <v>123725.29</v>
      </c>
      <c r="H38" s="2">
        <v>272137.96000000002</v>
      </c>
      <c r="I38" s="2">
        <v>452498.77</v>
      </c>
      <c r="J38" s="2">
        <v>848362.02</v>
      </c>
      <c r="K38" s="2">
        <v>2928</v>
      </c>
      <c r="L38" s="2"/>
      <c r="M38" s="2"/>
      <c r="N38" s="1"/>
    </row>
    <row r="39" spans="1:14" x14ac:dyDescent="0.35">
      <c r="A39" s="48"/>
      <c r="B39" s="48"/>
      <c r="C39" s="48"/>
      <c r="D39" s="1" t="s">
        <v>3</v>
      </c>
      <c r="E39" s="1" t="s">
        <v>41</v>
      </c>
      <c r="F39" s="1">
        <v>365</v>
      </c>
      <c r="G39" s="2">
        <v>248645.04</v>
      </c>
      <c r="H39" s="2">
        <v>537855.07999999996</v>
      </c>
      <c r="I39" s="2">
        <v>374712.76</v>
      </c>
      <c r="J39" s="2">
        <v>1161212.8799999999</v>
      </c>
      <c r="K39" s="2">
        <v>10064</v>
      </c>
      <c r="L39" s="2"/>
      <c r="M39" s="2"/>
      <c r="N39" s="1"/>
    </row>
    <row r="40" spans="1:14" x14ac:dyDescent="0.35">
      <c r="A40" s="48"/>
      <c r="B40" s="48"/>
      <c r="C40" s="48"/>
      <c r="D40" s="1" t="s">
        <v>3</v>
      </c>
      <c r="E40" s="1" t="s">
        <v>39</v>
      </c>
      <c r="F40" s="1">
        <v>365</v>
      </c>
      <c r="G40" s="2">
        <v>361719.63</v>
      </c>
      <c r="H40" s="2">
        <v>671183.04</v>
      </c>
      <c r="I40" s="2">
        <v>542959.02</v>
      </c>
      <c r="J40" s="2">
        <v>1575861.69</v>
      </c>
      <c r="K40" s="2">
        <v>11224</v>
      </c>
      <c r="L40" s="2"/>
      <c r="M40" s="2"/>
      <c r="N40" s="1"/>
    </row>
    <row r="41" spans="1:14" x14ac:dyDescent="0.35">
      <c r="A41" s="48"/>
      <c r="B41" s="48"/>
      <c r="C41" s="48"/>
      <c r="D41" s="1" t="s">
        <v>3</v>
      </c>
      <c r="E41" s="1" t="s">
        <v>39</v>
      </c>
      <c r="F41" s="1">
        <v>365</v>
      </c>
      <c r="G41" s="2">
        <v>661708.82999999996</v>
      </c>
      <c r="H41" s="2">
        <v>1616968.74</v>
      </c>
      <c r="I41" s="2">
        <v>1789952.04</v>
      </c>
      <c r="J41" s="2">
        <v>4068629.61</v>
      </c>
      <c r="K41" s="2">
        <v>11291</v>
      </c>
      <c r="L41" s="2"/>
      <c r="M41" s="2"/>
      <c r="N41" s="1"/>
    </row>
    <row r="42" spans="1:14" x14ac:dyDescent="0.35">
      <c r="A42" s="48"/>
      <c r="B42" s="48"/>
      <c r="C42" s="48"/>
      <c r="D42" s="1" t="s">
        <v>3</v>
      </c>
      <c r="E42" s="1" t="s">
        <v>39</v>
      </c>
      <c r="F42" s="1">
        <v>365</v>
      </c>
      <c r="G42" s="2">
        <v>331677.33</v>
      </c>
      <c r="H42" s="2">
        <v>770179.89</v>
      </c>
      <c r="I42" s="2">
        <v>667546.77</v>
      </c>
      <c r="J42" s="2">
        <v>1769403.99</v>
      </c>
      <c r="K42" s="2">
        <v>7111</v>
      </c>
      <c r="L42" s="2"/>
      <c r="M42" s="2"/>
      <c r="N42" s="1"/>
    </row>
    <row r="43" spans="1:14" x14ac:dyDescent="0.35">
      <c r="A43" s="48"/>
      <c r="B43" s="48"/>
      <c r="C43" s="48"/>
      <c r="D43" s="1" t="s">
        <v>3</v>
      </c>
      <c r="E43" s="1" t="s">
        <v>39</v>
      </c>
      <c r="F43" s="1">
        <v>365</v>
      </c>
      <c r="G43" s="2">
        <v>591130.94999999995</v>
      </c>
      <c r="H43" s="2">
        <v>1469213.4</v>
      </c>
      <c r="I43" s="2">
        <v>1434661.35</v>
      </c>
      <c r="J43" s="2">
        <v>3495005.7</v>
      </c>
      <c r="K43" s="2">
        <v>10217</v>
      </c>
      <c r="L43" s="2"/>
      <c r="M43" s="2"/>
      <c r="N43" s="1"/>
    </row>
    <row r="44" spans="1:14" x14ac:dyDescent="0.35">
      <c r="A44" s="48"/>
      <c r="B44" s="48"/>
      <c r="C44" s="48"/>
      <c r="D44" s="1" t="s">
        <v>3</v>
      </c>
      <c r="E44" s="1" t="s">
        <v>39</v>
      </c>
      <c r="F44" s="1">
        <v>365</v>
      </c>
      <c r="G44" s="2">
        <v>234297.84</v>
      </c>
      <c r="H44" s="2">
        <v>505323.63</v>
      </c>
      <c r="I44" s="2">
        <v>528882.24</v>
      </c>
      <c r="J44" s="2">
        <v>1268503.71</v>
      </c>
      <c r="K44" s="2">
        <v>4565</v>
      </c>
      <c r="L44" s="2"/>
      <c r="M44" s="2"/>
      <c r="N44" s="1"/>
    </row>
    <row r="45" spans="1:14" x14ac:dyDescent="0.35">
      <c r="A45" s="48"/>
      <c r="B45" s="48"/>
      <c r="C45" s="48"/>
      <c r="D45" s="1" t="s">
        <v>3</v>
      </c>
      <c r="E45" s="1" t="s">
        <v>39</v>
      </c>
      <c r="F45" s="1">
        <v>365</v>
      </c>
      <c r="G45" s="2">
        <v>345297.21</v>
      </c>
      <c r="H45" s="2">
        <v>905776.98</v>
      </c>
      <c r="I45" s="2">
        <v>1203272.8500000001</v>
      </c>
      <c r="J45" s="2">
        <v>2454347.04</v>
      </c>
      <c r="K45" s="2">
        <v>5279</v>
      </c>
      <c r="L45" s="2"/>
      <c r="M45" s="2"/>
      <c r="N45" s="1"/>
    </row>
    <row r="46" spans="1:14" x14ac:dyDescent="0.35">
      <c r="A46" s="48"/>
      <c r="B46" s="48"/>
      <c r="C46" s="48"/>
      <c r="D46" s="1" t="s">
        <v>3</v>
      </c>
      <c r="E46" s="1" t="s">
        <v>39</v>
      </c>
      <c r="F46" s="1">
        <v>365</v>
      </c>
      <c r="G46" s="2">
        <v>296396.94</v>
      </c>
      <c r="H46" s="2">
        <v>780404.43</v>
      </c>
      <c r="I46" s="2">
        <v>1239153.3600000001</v>
      </c>
      <c r="J46" s="2">
        <v>2315954.7300000004</v>
      </c>
      <c r="K46" s="2">
        <v>5479</v>
      </c>
      <c r="L46" s="2"/>
      <c r="M46" s="2"/>
      <c r="N46" s="1"/>
    </row>
    <row r="47" spans="1:14" x14ac:dyDescent="0.35">
      <c r="A47" s="48"/>
      <c r="B47" s="48"/>
      <c r="C47" s="48"/>
      <c r="D47" s="1" t="s">
        <v>3</v>
      </c>
      <c r="E47" s="1" t="s">
        <v>39</v>
      </c>
      <c r="F47" s="1">
        <v>365</v>
      </c>
      <c r="G47" s="2">
        <v>592854.64</v>
      </c>
      <c r="H47" s="2">
        <v>1346527.04</v>
      </c>
      <c r="I47" s="2">
        <v>1588522.8</v>
      </c>
      <c r="J47" s="2">
        <v>3527904.4800000004</v>
      </c>
      <c r="K47" s="2">
        <v>11634</v>
      </c>
      <c r="L47" s="2"/>
      <c r="M47" s="2"/>
      <c r="N47" s="1"/>
    </row>
    <row r="48" spans="1:14" x14ac:dyDescent="0.35">
      <c r="A48" s="48"/>
      <c r="B48" s="48"/>
      <c r="C48" s="48"/>
      <c r="D48" s="1" t="s">
        <v>3</v>
      </c>
      <c r="E48" s="1" t="s">
        <v>39</v>
      </c>
      <c r="F48" s="1">
        <v>365</v>
      </c>
      <c r="G48" s="2">
        <v>239080.6</v>
      </c>
      <c r="H48" s="2">
        <v>544256.31999999995</v>
      </c>
      <c r="I48" s="2">
        <v>599887.48</v>
      </c>
      <c r="J48" s="2">
        <v>1383224.4</v>
      </c>
      <c r="K48" s="2">
        <v>9025</v>
      </c>
      <c r="L48" s="2"/>
      <c r="M48" s="2"/>
      <c r="N48" s="1"/>
    </row>
    <row r="49" spans="1:14" x14ac:dyDescent="0.35">
      <c r="A49" s="48"/>
      <c r="B49" s="48"/>
      <c r="C49" s="48"/>
      <c r="D49" s="1" t="s">
        <v>3</v>
      </c>
      <c r="E49" s="1" t="s">
        <v>39</v>
      </c>
      <c r="F49" s="1">
        <v>365</v>
      </c>
      <c r="G49" s="2">
        <v>141899.59</v>
      </c>
      <c r="H49" s="2">
        <v>346674.05</v>
      </c>
      <c r="I49" s="2">
        <v>444879.32</v>
      </c>
      <c r="J49" s="2">
        <v>933452.96</v>
      </c>
      <c r="K49" s="2">
        <v>2380</v>
      </c>
      <c r="L49" s="2"/>
      <c r="M49" s="2"/>
      <c r="N49" s="1"/>
    </row>
    <row r="50" spans="1:14" x14ac:dyDescent="0.35">
      <c r="A50" s="48"/>
      <c r="B50" s="48"/>
      <c r="C50" s="48"/>
      <c r="D50" s="1" t="s">
        <v>3</v>
      </c>
      <c r="E50" s="1" t="s">
        <v>39</v>
      </c>
      <c r="F50" s="1">
        <v>365</v>
      </c>
      <c r="G50" s="2">
        <v>329638.28000000003</v>
      </c>
      <c r="H50" s="2">
        <v>821808.56</v>
      </c>
      <c r="I50" s="2">
        <v>864060.4</v>
      </c>
      <c r="J50" s="2">
        <v>2015507.2400000002</v>
      </c>
      <c r="K50" s="2">
        <v>5677</v>
      </c>
      <c r="L50" s="2"/>
      <c r="M50" s="2"/>
      <c r="N50" s="1"/>
    </row>
    <row r="51" spans="1:14" x14ac:dyDescent="0.35">
      <c r="A51" s="48"/>
      <c r="B51" s="48"/>
      <c r="C51" s="48"/>
      <c r="D51" s="1" t="s">
        <v>3</v>
      </c>
      <c r="E51" s="1" t="s">
        <v>39</v>
      </c>
      <c r="F51" s="1">
        <v>365</v>
      </c>
      <c r="G51" s="2">
        <v>311686.62</v>
      </c>
      <c r="H51" s="2">
        <v>749007.06</v>
      </c>
      <c r="I51" s="2">
        <v>792616.29</v>
      </c>
      <c r="J51" s="2">
        <v>1853309.9700000002</v>
      </c>
      <c r="K51" s="2">
        <v>5574</v>
      </c>
      <c r="L51" s="2"/>
      <c r="M51" s="2"/>
      <c r="N51" s="1"/>
    </row>
    <row r="52" spans="1:14" x14ac:dyDescent="0.35">
      <c r="A52" s="48"/>
      <c r="B52" s="48"/>
      <c r="C52" s="48"/>
      <c r="D52" s="1" t="s">
        <v>4</v>
      </c>
      <c r="E52" s="1" t="s">
        <v>40</v>
      </c>
      <c r="F52" s="1">
        <v>365</v>
      </c>
      <c r="G52" s="2">
        <v>29655.03</v>
      </c>
      <c r="H52" s="2">
        <v>69871.78</v>
      </c>
      <c r="I52" s="2">
        <v>113463.74</v>
      </c>
      <c r="J52" s="2">
        <v>212990.55</v>
      </c>
      <c r="K52" s="2">
        <v>654</v>
      </c>
      <c r="L52" s="2"/>
      <c r="M52" s="2"/>
      <c r="N52" s="1"/>
    </row>
    <row r="53" spans="1:14" x14ac:dyDescent="0.35">
      <c r="A53" s="48"/>
      <c r="B53" s="48"/>
      <c r="C53" s="48"/>
      <c r="D53" s="1" t="s">
        <v>3</v>
      </c>
      <c r="E53" s="1" t="s">
        <v>41</v>
      </c>
      <c r="F53" s="1">
        <v>365</v>
      </c>
      <c r="G53" s="2">
        <v>57993.9</v>
      </c>
      <c r="H53" s="2">
        <v>138174.03</v>
      </c>
      <c r="I53" s="2">
        <v>232857.33</v>
      </c>
      <c r="J53" s="2">
        <v>429025.26</v>
      </c>
      <c r="K53" s="2">
        <v>1174</v>
      </c>
      <c r="L53" s="2"/>
      <c r="M53" s="2"/>
      <c r="N53" s="1"/>
    </row>
    <row r="54" spans="1:14" x14ac:dyDescent="0.35">
      <c r="A54" s="48"/>
      <c r="B54" s="48"/>
      <c r="C54" s="48"/>
      <c r="D54" s="1" t="s">
        <v>4</v>
      </c>
      <c r="E54" s="1" t="s">
        <v>40</v>
      </c>
      <c r="F54" s="1">
        <v>365</v>
      </c>
      <c r="G54" s="2">
        <v>56501.120000000003</v>
      </c>
      <c r="H54" s="2">
        <v>132985.92000000001</v>
      </c>
      <c r="I54" s="2">
        <v>189499.36</v>
      </c>
      <c r="J54" s="2">
        <v>378986.4</v>
      </c>
      <c r="K54" s="2">
        <v>1154</v>
      </c>
      <c r="L54" s="2"/>
      <c r="M54" s="2"/>
      <c r="N54" s="1"/>
    </row>
    <row r="55" spans="1:14" x14ac:dyDescent="0.35">
      <c r="A55" s="48"/>
      <c r="B55" s="48"/>
      <c r="C55" s="48"/>
      <c r="D55" s="1" t="s">
        <v>3</v>
      </c>
      <c r="E55" s="1" t="s">
        <v>41</v>
      </c>
      <c r="F55" s="1">
        <v>78</v>
      </c>
      <c r="G55" s="2">
        <v>0</v>
      </c>
      <c r="H55" s="2">
        <v>0</v>
      </c>
      <c r="I55" s="2">
        <v>0</v>
      </c>
      <c r="J55" s="2">
        <v>0</v>
      </c>
      <c r="K55" s="2">
        <v>0</v>
      </c>
      <c r="L55" s="2"/>
      <c r="M55" s="2"/>
      <c r="N55" s="1" t="s">
        <v>46</v>
      </c>
    </row>
    <row r="56" spans="1:14" x14ac:dyDescent="0.35">
      <c r="A56" s="48"/>
      <c r="B56" s="48"/>
      <c r="C56" s="48"/>
      <c r="D56" s="1" t="s">
        <v>3</v>
      </c>
      <c r="E56" s="1" t="s">
        <v>40</v>
      </c>
      <c r="F56" s="1">
        <v>365</v>
      </c>
      <c r="G56" s="2">
        <v>181742.72</v>
      </c>
      <c r="H56" s="2">
        <v>402329.52</v>
      </c>
      <c r="I56" s="2">
        <v>529129.79</v>
      </c>
      <c r="J56" s="2">
        <v>1113202.03</v>
      </c>
      <c r="K56" s="2">
        <v>3695</v>
      </c>
      <c r="L56" s="2"/>
      <c r="M56" s="2"/>
      <c r="N56" s="1"/>
    </row>
    <row r="57" spans="1:14" x14ac:dyDescent="0.35">
      <c r="A57" s="48"/>
      <c r="B57" s="48"/>
      <c r="C57" s="48"/>
      <c r="D57" s="1" t="s">
        <v>4</v>
      </c>
      <c r="E57" s="1" t="s">
        <v>40</v>
      </c>
      <c r="F57" s="1">
        <v>365</v>
      </c>
      <c r="G57" s="2">
        <v>23804.58</v>
      </c>
      <c r="H57" s="2">
        <v>54239.24</v>
      </c>
      <c r="I57" s="2">
        <v>93495.01</v>
      </c>
      <c r="J57" s="2">
        <v>171538.83000000002</v>
      </c>
      <c r="K57" s="2">
        <v>731</v>
      </c>
      <c r="L57" s="2"/>
      <c r="M57" s="2"/>
      <c r="N57" s="1"/>
    </row>
    <row r="58" spans="1:14" x14ac:dyDescent="0.35">
      <c r="A58" s="48"/>
      <c r="B58" s="48"/>
      <c r="C58" s="48"/>
      <c r="D58" s="1" t="s">
        <v>4</v>
      </c>
      <c r="E58" s="1" t="s">
        <v>41</v>
      </c>
      <c r="F58" s="1">
        <v>365</v>
      </c>
      <c r="G58" s="2">
        <v>11988.52</v>
      </c>
      <c r="H58" s="2">
        <v>36024.120000000003</v>
      </c>
      <c r="I58" s="2">
        <v>51357.8</v>
      </c>
      <c r="J58" s="2">
        <v>99370.44</v>
      </c>
      <c r="K58" s="2">
        <v>324</v>
      </c>
      <c r="L58" s="2"/>
      <c r="M58" s="2"/>
      <c r="N58" s="1"/>
    </row>
    <row r="59" spans="1:14" x14ac:dyDescent="0.35">
      <c r="A59" s="48"/>
      <c r="B59" s="48"/>
      <c r="C59" s="48"/>
      <c r="D59" s="1" t="s">
        <v>2</v>
      </c>
      <c r="E59" s="1" t="s">
        <v>40</v>
      </c>
      <c r="F59" s="1">
        <v>365</v>
      </c>
      <c r="G59" s="2">
        <v>12490.96</v>
      </c>
      <c r="H59" s="2">
        <v>28860.48</v>
      </c>
      <c r="I59" s="2">
        <v>47084</v>
      </c>
      <c r="J59" s="2">
        <v>88435.44</v>
      </c>
      <c r="K59" s="2">
        <v>299</v>
      </c>
      <c r="L59" s="2"/>
      <c r="M59" s="2"/>
      <c r="N59" s="1"/>
    </row>
    <row r="60" spans="1:14" x14ac:dyDescent="0.35">
      <c r="A60" s="48"/>
      <c r="B60" s="48"/>
      <c r="C60" s="48"/>
      <c r="D60" s="1" t="s">
        <v>4</v>
      </c>
      <c r="E60" s="1" t="s">
        <v>41</v>
      </c>
      <c r="F60" s="1">
        <v>365</v>
      </c>
      <c r="G60" s="2">
        <v>32921.660000000003</v>
      </c>
      <c r="H60" s="2">
        <v>80783.28</v>
      </c>
      <c r="I60" s="2">
        <v>139496.29</v>
      </c>
      <c r="J60" s="2">
        <v>253201.23</v>
      </c>
      <c r="K60" s="2">
        <v>957</v>
      </c>
      <c r="L60" s="2"/>
      <c r="M60" s="2"/>
      <c r="N60" s="1"/>
    </row>
    <row r="61" spans="1:14" x14ac:dyDescent="0.35">
      <c r="A61" s="48"/>
      <c r="B61" s="48"/>
      <c r="C61" s="48"/>
      <c r="D61" s="1" t="s">
        <v>2</v>
      </c>
      <c r="E61" s="1" t="s">
        <v>40</v>
      </c>
      <c r="F61" s="1">
        <v>365</v>
      </c>
      <c r="G61" s="2">
        <v>20326.12</v>
      </c>
      <c r="H61" s="2">
        <v>44235.199999999997</v>
      </c>
      <c r="I61" s="2">
        <v>66385.08</v>
      </c>
      <c r="J61" s="2">
        <v>130946.4</v>
      </c>
      <c r="K61" s="2">
        <v>588</v>
      </c>
      <c r="L61" s="2"/>
      <c r="M61" s="2"/>
      <c r="N61" s="1"/>
    </row>
    <row r="62" spans="1:14" x14ac:dyDescent="0.35">
      <c r="A62" s="48"/>
      <c r="B62" s="48"/>
      <c r="C62" s="48"/>
      <c r="D62" s="1" t="s">
        <v>4</v>
      </c>
      <c r="E62" s="1" t="s">
        <v>41</v>
      </c>
      <c r="F62" s="1">
        <v>365</v>
      </c>
      <c r="G62" s="2">
        <v>35051.68</v>
      </c>
      <c r="H62" s="2">
        <v>83779.360000000001</v>
      </c>
      <c r="I62" s="2">
        <v>115746.72</v>
      </c>
      <c r="J62" s="2">
        <v>234577.76</v>
      </c>
      <c r="K62" s="2">
        <v>675</v>
      </c>
      <c r="L62" s="2"/>
      <c r="M62" s="2"/>
      <c r="N62" s="1"/>
    </row>
    <row r="63" spans="1:14" x14ac:dyDescent="0.35">
      <c r="A63" s="48"/>
      <c r="B63" s="48"/>
      <c r="C63" s="48"/>
      <c r="D63" s="1" t="s">
        <v>4</v>
      </c>
      <c r="E63" s="1" t="s">
        <v>40</v>
      </c>
      <c r="F63" s="1">
        <v>365</v>
      </c>
      <c r="G63" s="2">
        <v>39141.269999999997</v>
      </c>
      <c r="H63" s="2">
        <v>95587.28</v>
      </c>
      <c r="I63" s="2">
        <v>117950.97</v>
      </c>
      <c r="J63" s="2">
        <v>252679.52</v>
      </c>
      <c r="K63" s="2">
        <v>800</v>
      </c>
      <c r="L63" s="2"/>
      <c r="M63" s="2"/>
      <c r="N63" s="1"/>
    </row>
    <row r="64" spans="1:14" x14ac:dyDescent="0.35">
      <c r="A64" s="48"/>
      <c r="B64" s="48"/>
      <c r="C64" s="48"/>
      <c r="D64" s="1" t="s">
        <v>2</v>
      </c>
      <c r="E64" s="1" t="s">
        <v>40</v>
      </c>
      <c r="F64" s="1">
        <v>365</v>
      </c>
      <c r="G64" s="2">
        <v>23469.32</v>
      </c>
      <c r="H64" s="2">
        <v>51455.56</v>
      </c>
      <c r="I64" s="2">
        <v>76351.56</v>
      </c>
      <c r="J64" s="2">
        <v>151276.44</v>
      </c>
      <c r="K64" s="2">
        <v>540</v>
      </c>
      <c r="L64" s="2"/>
      <c r="M64" s="2"/>
      <c r="N64" s="1"/>
    </row>
    <row r="65" spans="1:14" x14ac:dyDescent="0.35">
      <c r="A65" s="48"/>
      <c r="B65" s="48"/>
      <c r="C65" s="48"/>
      <c r="D65" s="1" t="s">
        <v>4</v>
      </c>
      <c r="E65" s="1" t="s">
        <v>40</v>
      </c>
      <c r="F65" s="1">
        <v>365</v>
      </c>
      <c r="G65" s="2">
        <v>56302.239999999998</v>
      </c>
      <c r="H65" s="2">
        <v>128566.24</v>
      </c>
      <c r="I65" s="2">
        <v>181800.32000000001</v>
      </c>
      <c r="J65" s="2">
        <v>366668.80000000005</v>
      </c>
      <c r="K65" s="2">
        <v>1314</v>
      </c>
      <c r="L65" s="2"/>
      <c r="M65" s="2"/>
      <c r="N65" s="1"/>
    </row>
    <row r="66" spans="1:14" x14ac:dyDescent="0.35">
      <c r="A66" s="48"/>
      <c r="B66" s="48"/>
      <c r="C66" s="48"/>
      <c r="D66" s="1" t="s">
        <v>4</v>
      </c>
      <c r="E66" s="1" t="s">
        <v>41</v>
      </c>
      <c r="F66" s="1">
        <v>365</v>
      </c>
      <c r="G66" s="2">
        <v>83678.080000000002</v>
      </c>
      <c r="H66" s="2">
        <v>214489.28</v>
      </c>
      <c r="I66" s="2">
        <v>378373.6</v>
      </c>
      <c r="J66" s="2">
        <v>676540.96</v>
      </c>
      <c r="K66" s="2">
        <v>1258</v>
      </c>
      <c r="L66" s="2"/>
      <c r="M66" s="2"/>
      <c r="N66" s="1"/>
    </row>
    <row r="67" spans="1:14" x14ac:dyDescent="0.35">
      <c r="A67" s="48"/>
      <c r="B67" s="48"/>
      <c r="C67" s="48"/>
      <c r="D67" s="1" t="s">
        <v>4</v>
      </c>
      <c r="E67" s="1" t="s">
        <v>40</v>
      </c>
      <c r="F67" s="1">
        <v>365</v>
      </c>
      <c r="G67" s="2">
        <v>31941.84</v>
      </c>
      <c r="H67" s="2">
        <v>70788</v>
      </c>
      <c r="I67" s="2">
        <v>116526.8</v>
      </c>
      <c r="J67" s="2">
        <v>219256.64</v>
      </c>
      <c r="K67" s="2">
        <v>792</v>
      </c>
      <c r="L67" s="2"/>
      <c r="M67" s="2"/>
      <c r="N67" s="1"/>
    </row>
    <row r="68" spans="1:14" x14ac:dyDescent="0.35">
      <c r="A68" s="48"/>
      <c r="B68" s="48"/>
      <c r="C68" s="48"/>
      <c r="D68" s="1" t="s">
        <v>4</v>
      </c>
      <c r="E68" s="1" t="s">
        <v>40</v>
      </c>
      <c r="F68" s="1">
        <v>365</v>
      </c>
      <c r="G68" s="2">
        <v>72581.919999999998</v>
      </c>
      <c r="H68" s="2">
        <v>163597.12</v>
      </c>
      <c r="I68" s="2">
        <v>239547.04</v>
      </c>
      <c r="J68" s="2">
        <v>475726.07999999996</v>
      </c>
      <c r="K68" s="2">
        <v>1378</v>
      </c>
      <c r="L68" s="2"/>
      <c r="M68" s="2"/>
      <c r="N68" s="1"/>
    </row>
    <row r="69" spans="1:14" x14ac:dyDescent="0.35">
      <c r="A69" s="48"/>
      <c r="B69" s="48"/>
      <c r="C69" s="48"/>
      <c r="D69" s="1" t="s">
        <v>4</v>
      </c>
      <c r="E69" s="1" t="s">
        <v>41</v>
      </c>
      <c r="F69" s="1">
        <v>365</v>
      </c>
      <c r="G69" s="2">
        <v>70883.37</v>
      </c>
      <c r="H69" s="2">
        <v>159873.87</v>
      </c>
      <c r="I69" s="2">
        <v>236874.47</v>
      </c>
      <c r="J69" s="2">
        <v>467631.70999999996</v>
      </c>
      <c r="K69" s="2">
        <v>1598</v>
      </c>
      <c r="L69" s="2"/>
      <c r="M69" s="2"/>
      <c r="N69" s="1"/>
    </row>
    <row r="70" spans="1:14" x14ac:dyDescent="0.35">
      <c r="A70" s="48"/>
      <c r="B70" s="48"/>
      <c r="C70" s="48"/>
      <c r="D70" s="1" t="s">
        <v>4</v>
      </c>
      <c r="E70" s="1" t="s">
        <v>41</v>
      </c>
      <c r="F70" s="1"/>
      <c r="G70" s="2" t="s">
        <v>1</v>
      </c>
      <c r="H70" s="2" t="s">
        <v>1</v>
      </c>
      <c r="I70" s="2" t="s">
        <v>1</v>
      </c>
      <c r="J70" s="2">
        <v>0</v>
      </c>
      <c r="K70" s="2" t="s">
        <v>1</v>
      </c>
      <c r="L70" s="2"/>
      <c r="M70" s="2"/>
      <c r="N70" s="1" t="s">
        <v>43</v>
      </c>
    </row>
    <row r="71" spans="1:14" x14ac:dyDescent="0.35">
      <c r="A71" s="48"/>
      <c r="B71" s="48"/>
      <c r="C71" s="48"/>
      <c r="D71" s="1" t="s">
        <v>4</v>
      </c>
      <c r="E71" s="1" t="s">
        <v>41</v>
      </c>
      <c r="F71" s="1">
        <v>150</v>
      </c>
      <c r="G71" s="2">
        <v>1156.44</v>
      </c>
      <c r="H71" s="2">
        <v>4705.16</v>
      </c>
      <c r="I71" s="2">
        <v>4380.17</v>
      </c>
      <c r="J71" s="2">
        <v>10241.77</v>
      </c>
      <c r="K71" s="2">
        <v>44</v>
      </c>
      <c r="L71" s="2"/>
      <c r="M71" s="2"/>
      <c r="N71" s="1"/>
    </row>
    <row r="72" spans="1:14" x14ac:dyDescent="0.35">
      <c r="A72" s="48"/>
      <c r="B72" s="48"/>
      <c r="C72" s="48"/>
      <c r="D72" s="1" t="s">
        <v>4</v>
      </c>
      <c r="E72" s="1" t="s">
        <v>40</v>
      </c>
      <c r="F72" s="1">
        <v>365</v>
      </c>
      <c r="G72" s="2">
        <v>57055.68</v>
      </c>
      <c r="H72" s="2">
        <v>138136.32000000001</v>
      </c>
      <c r="I72" s="2">
        <v>233596.32</v>
      </c>
      <c r="J72" s="2">
        <v>428788.32</v>
      </c>
      <c r="K72" s="2">
        <v>1151</v>
      </c>
      <c r="L72" s="2"/>
      <c r="M72" s="2"/>
      <c r="N72" s="1"/>
    </row>
    <row r="73" spans="1:14" x14ac:dyDescent="0.35">
      <c r="A73" s="48"/>
      <c r="B73" s="48"/>
      <c r="C73" s="48"/>
      <c r="D73" s="1" t="s">
        <v>4</v>
      </c>
      <c r="E73" s="1" t="s">
        <v>41</v>
      </c>
      <c r="F73" s="1">
        <v>365</v>
      </c>
      <c r="G73" s="2">
        <v>32236.27</v>
      </c>
      <c r="H73" s="2">
        <v>63631.839999999997</v>
      </c>
      <c r="I73" s="2">
        <v>106371.09</v>
      </c>
      <c r="J73" s="2">
        <v>202239.2</v>
      </c>
      <c r="K73" s="2">
        <v>1136</v>
      </c>
      <c r="L73" s="2"/>
      <c r="M73" s="2"/>
      <c r="N73" s="1"/>
    </row>
    <row r="74" spans="1:14" x14ac:dyDescent="0.35">
      <c r="A74" s="48"/>
      <c r="B74" s="48"/>
      <c r="C74" s="48"/>
      <c r="D74" s="1" t="s">
        <v>4</v>
      </c>
      <c r="E74" s="1" t="s">
        <v>40</v>
      </c>
      <c r="F74" s="1">
        <v>365</v>
      </c>
      <c r="G74" s="2">
        <v>35753.03</v>
      </c>
      <c r="H74" s="2">
        <v>80612.759999999995</v>
      </c>
      <c r="I74" s="2">
        <v>120979.05</v>
      </c>
      <c r="J74" s="2">
        <v>237344.84</v>
      </c>
      <c r="K74" s="2">
        <v>833</v>
      </c>
      <c r="L74" s="2"/>
      <c r="M74" s="2"/>
      <c r="N74" s="1"/>
    </row>
    <row r="75" spans="1:14" x14ac:dyDescent="0.35">
      <c r="A75" s="48"/>
      <c r="B75" s="48"/>
      <c r="C75" s="48"/>
      <c r="D75" s="1" t="s">
        <v>4</v>
      </c>
      <c r="E75" s="1" t="s">
        <v>41</v>
      </c>
      <c r="F75" s="1">
        <v>365</v>
      </c>
      <c r="G75" s="2">
        <v>33578.1</v>
      </c>
      <c r="H75" s="2">
        <v>77163.5</v>
      </c>
      <c r="I75" s="2">
        <v>117987.62</v>
      </c>
      <c r="J75" s="2">
        <v>228729.22</v>
      </c>
      <c r="K75" s="2">
        <v>753</v>
      </c>
      <c r="L75" s="2"/>
      <c r="M75" s="2"/>
      <c r="N75" s="1"/>
    </row>
    <row r="76" spans="1:14" x14ac:dyDescent="0.35">
      <c r="A76" s="48"/>
      <c r="B76" s="48"/>
      <c r="C76" s="48"/>
      <c r="D76" s="1" t="s">
        <v>4</v>
      </c>
      <c r="E76" s="1" t="s">
        <v>40</v>
      </c>
      <c r="F76" s="1">
        <v>365</v>
      </c>
      <c r="G76" s="2">
        <v>43781.919999999998</v>
      </c>
      <c r="H76" s="2">
        <v>104240.11</v>
      </c>
      <c r="I76" s="2">
        <v>159678.56</v>
      </c>
      <c r="J76" s="2">
        <v>307700.58999999997</v>
      </c>
      <c r="K76" s="2">
        <v>1171</v>
      </c>
      <c r="L76" s="2"/>
      <c r="M76" s="2"/>
      <c r="N76" s="1"/>
    </row>
    <row r="77" spans="1:14" x14ac:dyDescent="0.35">
      <c r="A77" s="48"/>
      <c r="B77" s="48"/>
      <c r="C77" s="48"/>
      <c r="D77" s="1" t="s">
        <v>2</v>
      </c>
      <c r="E77" s="1" t="s">
        <v>40</v>
      </c>
      <c r="F77" s="1">
        <v>365</v>
      </c>
      <c r="G77" s="2">
        <v>19872.400000000001</v>
      </c>
      <c r="H77" s="2">
        <v>44031.839999999997</v>
      </c>
      <c r="I77" s="2">
        <v>70132.88</v>
      </c>
      <c r="J77" s="2">
        <v>134037.12</v>
      </c>
      <c r="K77" s="2">
        <v>480</v>
      </c>
      <c r="L77" s="2"/>
      <c r="M77" s="2"/>
      <c r="N77" s="1"/>
    </row>
    <row r="78" spans="1:14" x14ac:dyDescent="0.35">
      <c r="A78" s="48"/>
      <c r="B78" s="48"/>
      <c r="C78" s="48"/>
      <c r="D78" s="1" t="s">
        <v>4</v>
      </c>
      <c r="E78" s="1" t="s">
        <v>41</v>
      </c>
      <c r="F78" s="1">
        <v>365</v>
      </c>
      <c r="G78" s="2">
        <v>25111.84</v>
      </c>
      <c r="H78" s="2">
        <v>60442.400000000001</v>
      </c>
      <c r="I78" s="2">
        <v>89965.6</v>
      </c>
      <c r="J78" s="2">
        <v>175519.84000000003</v>
      </c>
      <c r="K78" s="2">
        <v>600</v>
      </c>
      <c r="L78" s="2"/>
      <c r="M78" s="2"/>
      <c r="N78" s="1"/>
    </row>
    <row r="79" spans="1:14" x14ac:dyDescent="0.35">
      <c r="A79" s="48"/>
      <c r="B79" s="48"/>
      <c r="C79" s="48"/>
      <c r="D79" s="1" t="s">
        <v>2</v>
      </c>
      <c r="E79" s="1" t="s">
        <v>40</v>
      </c>
      <c r="F79" s="1">
        <v>365</v>
      </c>
      <c r="G79" s="2">
        <v>17250.52</v>
      </c>
      <c r="H79" s="2">
        <v>39219.120000000003</v>
      </c>
      <c r="I79" s="2">
        <v>52936.84</v>
      </c>
      <c r="J79" s="2">
        <v>109406.48</v>
      </c>
      <c r="K79" s="2">
        <v>388</v>
      </c>
      <c r="L79" s="2"/>
      <c r="M79" s="2"/>
      <c r="N79" s="1"/>
    </row>
    <row r="80" spans="1:14" x14ac:dyDescent="0.35">
      <c r="A80" s="48"/>
      <c r="B80" s="48"/>
      <c r="C80" s="48"/>
      <c r="D80" s="1" t="s">
        <v>2</v>
      </c>
      <c r="E80" s="1" t="s">
        <v>40</v>
      </c>
      <c r="F80" s="1">
        <v>365</v>
      </c>
      <c r="G80" s="2">
        <v>21453.919999999998</v>
      </c>
      <c r="H80" s="2">
        <v>44946.720000000001</v>
      </c>
      <c r="I80" s="2">
        <v>71967.199999999997</v>
      </c>
      <c r="J80" s="2">
        <v>138367.84</v>
      </c>
      <c r="K80" s="2">
        <v>449</v>
      </c>
      <c r="L80" s="2"/>
      <c r="M80" s="2"/>
      <c r="N80" s="1"/>
    </row>
    <row r="81" spans="1:14" x14ac:dyDescent="0.35">
      <c r="A81" s="48"/>
      <c r="B81" s="48"/>
      <c r="C81" s="48"/>
      <c r="D81" s="1" t="s">
        <v>4</v>
      </c>
      <c r="E81" s="1" t="s">
        <v>40</v>
      </c>
      <c r="F81" s="1">
        <v>365</v>
      </c>
      <c r="G81" s="2">
        <v>67348.2</v>
      </c>
      <c r="H81" s="2">
        <v>160235.1</v>
      </c>
      <c r="I81" s="2">
        <v>183132.6</v>
      </c>
      <c r="J81" s="2">
        <v>410715.9</v>
      </c>
      <c r="K81" s="2">
        <v>1440</v>
      </c>
      <c r="L81" s="2"/>
      <c r="M81" s="2"/>
      <c r="N81" s="1"/>
    </row>
    <row r="82" spans="1:14" x14ac:dyDescent="0.35">
      <c r="A82" s="48"/>
      <c r="B82" s="48"/>
      <c r="C82" s="48"/>
      <c r="D82" s="1" t="s">
        <v>4</v>
      </c>
      <c r="E82" s="1" t="s">
        <v>40</v>
      </c>
      <c r="F82" s="1">
        <v>365</v>
      </c>
      <c r="G82" s="2">
        <v>40703.360000000001</v>
      </c>
      <c r="H82" s="2">
        <v>92456.8</v>
      </c>
      <c r="I82" s="2">
        <v>139277.44</v>
      </c>
      <c r="J82" s="2">
        <v>272437.59999999998</v>
      </c>
      <c r="K82" s="2">
        <v>1020</v>
      </c>
      <c r="L82" s="2"/>
      <c r="M82" s="2"/>
      <c r="N82" s="1"/>
    </row>
    <row r="83" spans="1:14" x14ac:dyDescent="0.35">
      <c r="A83" s="48"/>
      <c r="B83" s="48"/>
      <c r="C83" s="48"/>
      <c r="D83" s="1" t="s">
        <v>4</v>
      </c>
      <c r="E83" s="1" t="s">
        <v>40</v>
      </c>
      <c r="F83" s="1">
        <v>365</v>
      </c>
      <c r="G83" s="2">
        <v>106557.22</v>
      </c>
      <c r="H83" s="2">
        <v>242582.49</v>
      </c>
      <c r="I83" s="2">
        <v>253395.59</v>
      </c>
      <c r="J83" s="2">
        <v>602535.29999999993</v>
      </c>
      <c r="K83" s="2">
        <v>3025</v>
      </c>
      <c r="L83" s="2"/>
      <c r="M83" s="2"/>
      <c r="N83" s="1"/>
    </row>
    <row r="84" spans="1:14" x14ac:dyDescent="0.35">
      <c r="A84" s="48"/>
      <c r="B84" s="48"/>
      <c r="C84" s="48"/>
      <c r="D84" s="1" t="s">
        <v>3</v>
      </c>
      <c r="E84" s="1" t="s">
        <v>40</v>
      </c>
      <c r="F84" s="1">
        <v>365</v>
      </c>
      <c r="G84" s="2">
        <v>64002.21</v>
      </c>
      <c r="H84" s="2">
        <v>147710.22</v>
      </c>
      <c r="I84" s="2">
        <v>242174.19</v>
      </c>
      <c r="J84" s="2">
        <v>453886.62</v>
      </c>
      <c r="K84" s="2">
        <v>1552</v>
      </c>
      <c r="L84" s="2"/>
      <c r="M84" s="2"/>
      <c r="N84" s="1"/>
    </row>
    <row r="85" spans="1:14" x14ac:dyDescent="0.35">
      <c r="A85" s="48"/>
      <c r="B85" s="48"/>
      <c r="C85" s="48"/>
      <c r="D85" s="1" t="s">
        <v>4</v>
      </c>
      <c r="E85" s="1" t="s">
        <v>41</v>
      </c>
      <c r="F85" s="1">
        <v>365</v>
      </c>
      <c r="G85" s="2">
        <v>52159.62</v>
      </c>
      <c r="H85" s="2">
        <v>119817.23</v>
      </c>
      <c r="I85" s="2">
        <v>198644.76</v>
      </c>
      <c r="J85" s="2">
        <v>370621.61</v>
      </c>
      <c r="K85" s="2">
        <v>1354</v>
      </c>
      <c r="L85" s="2"/>
      <c r="M85" s="2"/>
      <c r="N85" s="1"/>
    </row>
    <row r="86" spans="1:14" x14ac:dyDescent="0.35">
      <c r="A86" s="48"/>
      <c r="B86" s="48"/>
      <c r="C86" s="48"/>
      <c r="D86" s="1" t="s">
        <v>4</v>
      </c>
      <c r="E86" s="1" t="s">
        <v>41</v>
      </c>
      <c r="F86" s="1">
        <v>365</v>
      </c>
      <c r="G86" s="2">
        <v>36942.65</v>
      </c>
      <c r="H86" s="2">
        <v>82477.509999999995</v>
      </c>
      <c r="I86" s="2">
        <v>130131.62</v>
      </c>
      <c r="J86" s="2">
        <v>249551.78</v>
      </c>
      <c r="K86" s="2">
        <v>958</v>
      </c>
      <c r="L86" s="2"/>
      <c r="M86" s="2"/>
      <c r="N86" s="1"/>
    </row>
    <row r="87" spans="1:14" x14ac:dyDescent="0.35">
      <c r="A87" s="48"/>
      <c r="B87" s="48"/>
      <c r="C87" s="48"/>
      <c r="D87" s="1" t="s">
        <v>4</v>
      </c>
      <c r="E87" s="1" t="s">
        <v>41</v>
      </c>
      <c r="F87" s="1">
        <v>365</v>
      </c>
      <c r="G87" s="2">
        <v>48358.559999999998</v>
      </c>
      <c r="H87" s="2">
        <v>112533.75999999999</v>
      </c>
      <c r="I87" s="2">
        <v>183150.24</v>
      </c>
      <c r="J87" s="2">
        <v>344042.56</v>
      </c>
      <c r="K87" s="2">
        <v>990</v>
      </c>
      <c r="L87" s="2"/>
      <c r="M87" s="2"/>
      <c r="N87" s="1"/>
    </row>
    <row r="88" spans="1:14" x14ac:dyDescent="0.35">
      <c r="A88" s="48"/>
      <c r="B88" s="48"/>
      <c r="C88" s="48"/>
      <c r="D88" s="1" t="s">
        <v>4</v>
      </c>
      <c r="E88" s="1" t="s">
        <v>41</v>
      </c>
      <c r="F88" s="1">
        <v>365</v>
      </c>
      <c r="G88" s="2">
        <v>55267.53</v>
      </c>
      <c r="H88" s="2">
        <v>129313.11</v>
      </c>
      <c r="I88" s="2">
        <v>216645.72</v>
      </c>
      <c r="J88" s="2">
        <v>401226.36</v>
      </c>
      <c r="K88" s="2">
        <v>1159</v>
      </c>
      <c r="L88" s="2"/>
      <c r="M88" s="2"/>
      <c r="N88" s="1"/>
    </row>
    <row r="89" spans="1:14" x14ac:dyDescent="0.35">
      <c r="A89" s="48"/>
      <c r="B89" s="48"/>
      <c r="C89" s="48"/>
      <c r="D89" s="1" t="s">
        <v>2</v>
      </c>
      <c r="E89" s="1" t="s">
        <v>40</v>
      </c>
      <c r="F89" s="1">
        <v>365</v>
      </c>
      <c r="G89" s="2">
        <v>13073.76</v>
      </c>
      <c r="H89" s="2">
        <v>31365.48</v>
      </c>
      <c r="I89" s="2">
        <v>49054.84</v>
      </c>
      <c r="J89" s="2">
        <v>93494.079999999987</v>
      </c>
      <c r="K89" s="2">
        <v>302</v>
      </c>
      <c r="L89" s="2"/>
      <c r="M89" s="2"/>
      <c r="N89" s="1"/>
    </row>
    <row r="90" spans="1:14" x14ac:dyDescent="0.35">
      <c r="A90" s="48"/>
      <c r="B90" s="48"/>
      <c r="C90" s="48"/>
      <c r="D90" s="1" t="s">
        <v>2</v>
      </c>
      <c r="E90" s="1" t="s">
        <v>40</v>
      </c>
      <c r="F90" s="1">
        <v>365</v>
      </c>
      <c r="G90" s="2">
        <v>25203.48</v>
      </c>
      <c r="H90" s="2">
        <v>58538</v>
      </c>
      <c r="I90" s="2">
        <v>91526.68</v>
      </c>
      <c r="J90" s="2">
        <v>175268.15999999997</v>
      </c>
      <c r="K90" s="2">
        <v>528</v>
      </c>
      <c r="L90" s="2"/>
      <c r="M90" s="2"/>
      <c r="N90" s="1"/>
    </row>
    <row r="91" spans="1:14" x14ac:dyDescent="0.35">
      <c r="A91" s="48"/>
      <c r="B91" s="48"/>
      <c r="C91" s="48"/>
      <c r="D91" s="1" t="s">
        <v>2</v>
      </c>
      <c r="E91" s="1" t="s">
        <v>41</v>
      </c>
      <c r="F91" s="1">
        <v>365</v>
      </c>
      <c r="G91" s="2">
        <v>7624.81</v>
      </c>
      <c r="H91" s="2">
        <v>14075.33</v>
      </c>
      <c r="I91" s="2">
        <v>28263.17</v>
      </c>
      <c r="J91" s="2">
        <v>49963.31</v>
      </c>
      <c r="K91" s="2">
        <v>296</v>
      </c>
      <c r="L91" s="2"/>
      <c r="M91" s="2"/>
      <c r="N91" s="1"/>
    </row>
    <row r="92" spans="1:14" x14ac:dyDescent="0.35">
      <c r="A92" s="48"/>
      <c r="B92" s="48"/>
      <c r="C92" s="48"/>
      <c r="D92" s="1" t="s">
        <v>4</v>
      </c>
      <c r="E92" s="1" t="s">
        <v>40</v>
      </c>
      <c r="F92" s="1">
        <v>365</v>
      </c>
      <c r="G92" s="2">
        <v>26691.200000000001</v>
      </c>
      <c r="H92" s="2">
        <v>64465.120000000003</v>
      </c>
      <c r="I92" s="2">
        <v>93415.2</v>
      </c>
      <c r="J92" s="2">
        <v>184571.52000000002</v>
      </c>
      <c r="K92" s="2">
        <v>718</v>
      </c>
      <c r="L92" s="2"/>
      <c r="M92" s="2"/>
      <c r="N92" s="1"/>
    </row>
    <row r="93" spans="1:14" x14ac:dyDescent="0.35">
      <c r="A93" s="48"/>
      <c r="B93" s="48"/>
      <c r="C93" s="48"/>
      <c r="D93" s="1" t="s">
        <v>3</v>
      </c>
      <c r="E93" s="1" t="s">
        <v>41</v>
      </c>
      <c r="F93" s="1">
        <v>365</v>
      </c>
      <c r="G93" s="2">
        <v>27751.3</v>
      </c>
      <c r="H93" s="2">
        <v>64259.62</v>
      </c>
      <c r="I93" s="2">
        <v>105383.5</v>
      </c>
      <c r="J93" s="2">
        <v>197394.41999999998</v>
      </c>
      <c r="K93" s="2">
        <v>738</v>
      </c>
      <c r="L93" s="2"/>
      <c r="M93" s="2"/>
      <c r="N93" s="1"/>
    </row>
    <row r="94" spans="1:14" x14ac:dyDescent="0.35">
      <c r="A94" s="48"/>
      <c r="B94" s="48"/>
      <c r="C94" s="48"/>
      <c r="D94" s="1" t="s">
        <v>4</v>
      </c>
      <c r="E94" s="1" t="s">
        <v>41</v>
      </c>
      <c r="F94" s="1">
        <v>365</v>
      </c>
      <c r="G94" s="2">
        <v>33812.639999999999</v>
      </c>
      <c r="H94" s="2">
        <v>78267.679999999993</v>
      </c>
      <c r="I94" s="2">
        <v>120180</v>
      </c>
      <c r="J94" s="2">
        <v>232260.32</v>
      </c>
      <c r="K94" s="2">
        <v>948</v>
      </c>
      <c r="L94" s="2"/>
      <c r="M94" s="2"/>
      <c r="N94" s="1"/>
    </row>
    <row r="95" spans="1:14" x14ac:dyDescent="0.35">
      <c r="A95" s="48"/>
      <c r="B95" s="48"/>
      <c r="C95" s="48"/>
      <c r="D95" s="1" t="s">
        <v>4</v>
      </c>
      <c r="E95" s="1" t="s">
        <v>41</v>
      </c>
      <c r="F95" s="1">
        <v>365</v>
      </c>
      <c r="G95" s="2">
        <v>87635.91</v>
      </c>
      <c r="H95" s="2">
        <v>201208.17</v>
      </c>
      <c r="I95" s="2">
        <v>314770.86</v>
      </c>
      <c r="J95" s="2">
        <v>603614.93999999994</v>
      </c>
      <c r="K95" s="2">
        <v>1639</v>
      </c>
      <c r="L95" s="2"/>
      <c r="M95" s="2"/>
      <c r="N95" s="1"/>
    </row>
    <row r="96" spans="1:14" x14ac:dyDescent="0.35">
      <c r="A96" s="48"/>
      <c r="B96" s="48"/>
      <c r="C96" s="48"/>
      <c r="D96" s="1" t="s">
        <v>2</v>
      </c>
      <c r="E96" s="1" t="s">
        <v>40</v>
      </c>
      <c r="F96" s="1">
        <v>365</v>
      </c>
      <c r="G96" s="2">
        <v>16461.439999999999</v>
      </c>
      <c r="H96" s="2">
        <v>38336.800000000003</v>
      </c>
      <c r="I96" s="2">
        <v>57495.199999999997</v>
      </c>
      <c r="J96" s="2">
        <v>112293.44</v>
      </c>
      <c r="K96" s="2">
        <v>446</v>
      </c>
      <c r="L96" s="2"/>
      <c r="M96" s="2"/>
      <c r="N96" s="1"/>
    </row>
    <row r="97" spans="1:14" x14ac:dyDescent="0.35">
      <c r="A97" s="48"/>
      <c r="B97" s="48"/>
      <c r="C97" s="48"/>
      <c r="D97" s="1" t="s">
        <v>4</v>
      </c>
      <c r="E97" s="1" t="s">
        <v>41</v>
      </c>
      <c r="F97" s="1">
        <v>365</v>
      </c>
      <c r="G97" s="2">
        <v>27209.759999999998</v>
      </c>
      <c r="H97" s="2">
        <v>52594.080000000002</v>
      </c>
      <c r="I97" s="2">
        <v>92776.16</v>
      </c>
      <c r="J97" s="2">
        <v>172580</v>
      </c>
      <c r="K97" s="2">
        <v>852</v>
      </c>
      <c r="L97" s="2"/>
      <c r="M97" s="2"/>
      <c r="N97" s="1"/>
    </row>
    <row r="98" spans="1:14" x14ac:dyDescent="0.35">
      <c r="A98" s="48"/>
      <c r="B98" s="48"/>
      <c r="C98" s="48"/>
      <c r="D98" s="1" t="s">
        <v>4</v>
      </c>
      <c r="E98" s="1" t="s">
        <v>40</v>
      </c>
      <c r="F98" s="1">
        <v>365</v>
      </c>
      <c r="G98" s="2">
        <v>51619.54</v>
      </c>
      <c r="H98" s="2">
        <v>123475.91</v>
      </c>
      <c r="I98" s="2">
        <v>197849.86</v>
      </c>
      <c r="J98" s="2">
        <v>372945.31</v>
      </c>
      <c r="K98" s="2">
        <v>1116</v>
      </c>
      <c r="L98" s="2"/>
      <c r="M98" s="2"/>
      <c r="N98" s="1"/>
    </row>
    <row r="99" spans="1:14" x14ac:dyDescent="0.35">
      <c r="A99" s="48"/>
      <c r="B99" s="48"/>
      <c r="C99" s="48"/>
      <c r="D99" s="1" t="s">
        <v>47</v>
      </c>
      <c r="E99" s="1" t="s">
        <v>40</v>
      </c>
      <c r="F99" s="1">
        <v>365</v>
      </c>
      <c r="G99" s="2">
        <v>16956.48</v>
      </c>
      <c r="H99" s="2">
        <v>76343.039999999994</v>
      </c>
      <c r="I99" s="2">
        <v>43654.239999999998</v>
      </c>
      <c r="J99" s="2">
        <v>136953.75999999998</v>
      </c>
      <c r="K99" s="2" t="s">
        <v>1</v>
      </c>
      <c r="L99" s="2"/>
      <c r="M99" s="2"/>
      <c r="N99" s="1"/>
    </row>
    <row r="100" spans="1:14" x14ac:dyDescent="0.35">
      <c r="A100" s="48"/>
      <c r="B100" s="48"/>
      <c r="C100" s="48"/>
      <c r="D100" s="1" t="s">
        <v>4</v>
      </c>
      <c r="E100" s="1" t="s">
        <v>41</v>
      </c>
      <c r="F100" s="1">
        <v>365</v>
      </c>
      <c r="G100" s="2">
        <v>32412.32</v>
      </c>
      <c r="H100" s="2">
        <v>74506.720000000001</v>
      </c>
      <c r="I100" s="2">
        <v>126258.4</v>
      </c>
      <c r="J100" s="2">
        <v>233177.44</v>
      </c>
      <c r="K100" s="2">
        <v>756</v>
      </c>
      <c r="L100" s="2"/>
      <c r="M100" s="2"/>
      <c r="N100" s="1"/>
    </row>
    <row r="101" spans="1:14" x14ac:dyDescent="0.35">
      <c r="A101" s="48"/>
      <c r="B101" s="48"/>
      <c r="C101" s="48"/>
      <c r="D101" s="1" t="s">
        <v>4</v>
      </c>
      <c r="E101" s="1" t="s">
        <v>41</v>
      </c>
      <c r="F101" s="1">
        <v>365</v>
      </c>
      <c r="G101" s="2">
        <v>14433.33</v>
      </c>
      <c r="H101" s="2">
        <v>40076.519999999997</v>
      </c>
      <c r="I101" s="2">
        <v>60607.66</v>
      </c>
      <c r="J101" s="2">
        <v>115117.51000000001</v>
      </c>
      <c r="K101" s="2">
        <v>744</v>
      </c>
      <c r="L101" s="2"/>
      <c r="M101" s="2"/>
      <c r="N101" s="1"/>
    </row>
    <row r="102" spans="1:14" x14ac:dyDescent="0.35">
      <c r="A102" s="48"/>
      <c r="B102" s="48"/>
      <c r="C102" s="48"/>
      <c r="D102" s="1" t="s">
        <v>4</v>
      </c>
      <c r="E102" s="1" t="s">
        <v>41</v>
      </c>
      <c r="F102" s="1">
        <v>365</v>
      </c>
      <c r="G102" s="2">
        <v>29348.16</v>
      </c>
      <c r="H102" s="2">
        <v>67048</v>
      </c>
      <c r="I102" s="2">
        <v>94309.28</v>
      </c>
      <c r="J102" s="2">
        <v>190705.44</v>
      </c>
      <c r="K102" s="2">
        <v>828</v>
      </c>
      <c r="L102" s="2"/>
      <c r="M102" s="2"/>
      <c r="N102" s="1"/>
    </row>
    <row r="103" spans="1:14" x14ac:dyDescent="0.35">
      <c r="A103" s="48"/>
      <c r="B103" s="48"/>
      <c r="C103" s="48"/>
      <c r="D103" s="1" t="s">
        <v>4</v>
      </c>
      <c r="E103" s="1" t="s">
        <v>40</v>
      </c>
      <c r="F103" s="1">
        <v>365</v>
      </c>
      <c r="G103" s="2">
        <v>31617.439999999999</v>
      </c>
      <c r="H103" s="2">
        <v>70998.559999999998</v>
      </c>
      <c r="I103" s="2">
        <v>107377.76</v>
      </c>
      <c r="J103" s="2">
        <v>209993.76</v>
      </c>
      <c r="K103" s="2">
        <v>794</v>
      </c>
      <c r="L103" s="2"/>
      <c r="M103" s="2"/>
      <c r="N103" s="1"/>
    </row>
    <row r="104" spans="1:14" x14ac:dyDescent="0.35">
      <c r="A104" s="48"/>
      <c r="B104" s="48"/>
      <c r="C104" s="48"/>
      <c r="D104" s="1" t="s">
        <v>4</v>
      </c>
      <c r="E104" s="1" t="s">
        <v>41</v>
      </c>
      <c r="F104" s="1">
        <v>365</v>
      </c>
      <c r="G104" s="2">
        <v>20592.13</v>
      </c>
      <c r="H104" s="2">
        <v>51049.760000000002</v>
      </c>
      <c r="I104" s="2">
        <v>79383.63</v>
      </c>
      <c r="J104" s="2">
        <v>151025.52000000002</v>
      </c>
      <c r="K104" s="2">
        <v>506</v>
      </c>
      <c r="L104" s="2"/>
      <c r="M104" s="2"/>
      <c r="N104" s="1"/>
    </row>
    <row r="105" spans="1:14" x14ac:dyDescent="0.35">
      <c r="A105" s="48"/>
      <c r="B105" s="48"/>
      <c r="C105" s="48"/>
      <c r="D105" s="1" t="s">
        <v>4</v>
      </c>
      <c r="E105" s="1" t="s">
        <v>41</v>
      </c>
      <c r="F105" s="1">
        <v>365</v>
      </c>
      <c r="G105" s="2">
        <v>61071.16</v>
      </c>
      <c r="H105" s="2">
        <v>151105.21</v>
      </c>
      <c r="I105" s="2">
        <v>185982.58</v>
      </c>
      <c r="J105" s="2">
        <v>398158.94999999995</v>
      </c>
      <c r="K105" s="2">
        <v>1063</v>
      </c>
      <c r="L105" s="2"/>
      <c r="M105" s="2"/>
      <c r="N105" s="1"/>
    </row>
    <row r="106" spans="1:14" x14ac:dyDescent="0.35">
      <c r="A106" s="48"/>
      <c r="B106" s="48"/>
      <c r="C106" s="48"/>
      <c r="D106" s="1" t="s">
        <v>4</v>
      </c>
      <c r="E106" s="1" t="s">
        <v>41</v>
      </c>
      <c r="F106" s="1">
        <v>365</v>
      </c>
      <c r="G106" s="2">
        <v>36678.910000000003</v>
      </c>
      <c r="H106" s="2">
        <v>86245.14</v>
      </c>
      <c r="I106" s="2">
        <v>130815.41</v>
      </c>
      <c r="J106" s="2">
        <v>253739.46000000002</v>
      </c>
      <c r="K106" s="2">
        <v>960</v>
      </c>
      <c r="L106" s="2"/>
      <c r="M106" s="2"/>
      <c r="N106" s="1"/>
    </row>
    <row r="107" spans="1:14" x14ac:dyDescent="0.35">
      <c r="A107" s="48"/>
      <c r="B107" s="48"/>
      <c r="C107" s="48"/>
      <c r="D107" s="1" t="s">
        <v>4</v>
      </c>
      <c r="E107" s="1" t="s">
        <v>40</v>
      </c>
      <c r="F107" s="1">
        <v>365</v>
      </c>
      <c r="G107" s="2">
        <v>53567.87</v>
      </c>
      <c r="H107" s="2">
        <v>121711.17</v>
      </c>
      <c r="I107" s="2">
        <v>189152.88</v>
      </c>
      <c r="J107" s="2">
        <v>364431.92000000004</v>
      </c>
      <c r="K107" s="2">
        <v>1131</v>
      </c>
      <c r="L107" s="2"/>
      <c r="M107" s="2"/>
      <c r="N107" s="1"/>
    </row>
    <row r="108" spans="1:14" x14ac:dyDescent="0.35">
      <c r="A108" s="48"/>
      <c r="B108" s="48"/>
      <c r="C108" s="48"/>
      <c r="D108" s="1" t="s">
        <v>4</v>
      </c>
      <c r="E108" s="1" t="s">
        <v>41</v>
      </c>
      <c r="F108" s="1">
        <v>365</v>
      </c>
      <c r="G108" s="2">
        <v>41655.08</v>
      </c>
      <c r="H108" s="2">
        <v>101402.44</v>
      </c>
      <c r="I108" s="2">
        <v>119029.65</v>
      </c>
      <c r="J108" s="2">
        <v>262087.17</v>
      </c>
      <c r="K108" s="2">
        <v>972</v>
      </c>
      <c r="L108" s="2"/>
      <c r="M108" s="2"/>
      <c r="N108" s="1"/>
    </row>
    <row r="109" spans="1:14" x14ac:dyDescent="0.35">
      <c r="A109" s="48"/>
      <c r="B109" s="48"/>
      <c r="C109" s="48"/>
      <c r="D109" s="1" t="s">
        <v>4</v>
      </c>
      <c r="E109" s="1" t="s">
        <v>41</v>
      </c>
      <c r="F109" s="1">
        <v>365</v>
      </c>
      <c r="G109" s="2">
        <v>36455.449999999997</v>
      </c>
      <c r="H109" s="2">
        <v>79968.149999999994</v>
      </c>
      <c r="I109" s="2">
        <v>117590.67</v>
      </c>
      <c r="J109" s="2">
        <v>234014.27</v>
      </c>
      <c r="K109" s="2">
        <v>920</v>
      </c>
      <c r="L109" s="2"/>
      <c r="M109" s="2"/>
      <c r="N109" s="1"/>
    </row>
    <row r="110" spans="1:14" x14ac:dyDescent="0.35">
      <c r="A110" s="48"/>
      <c r="B110" s="48"/>
      <c r="C110" s="48"/>
      <c r="D110" s="1" t="s">
        <v>4</v>
      </c>
      <c r="E110" s="1" t="s">
        <v>40</v>
      </c>
      <c r="F110" s="1">
        <v>365</v>
      </c>
      <c r="G110" s="2">
        <v>46414.559999999998</v>
      </c>
      <c r="H110" s="2">
        <v>112915.04</v>
      </c>
      <c r="I110" s="2">
        <v>136651.51999999999</v>
      </c>
      <c r="J110" s="2">
        <v>295981.12</v>
      </c>
      <c r="K110" s="2">
        <v>1155</v>
      </c>
      <c r="L110" s="2"/>
      <c r="M110" s="2"/>
      <c r="N110" s="1"/>
    </row>
    <row r="111" spans="1:14" x14ac:dyDescent="0.35">
      <c r="A111" s="48"/>
      <c r="B111" s="48"/>
      <c r="C111" s="48"/>
      <c r="D111" s="1" t="s">
        <v>4</v>
      </c>
      <c r="E111" s="1" t="s">
        <v>41</v>
      </c>
      <c r="F111" s="1">
        <v>79</v>
      </c>
      <c r="G111" s="2">
        <v>1864.22</v>
      </c>
      <c r="H111" s="2">
        <v>10525.98</v>
      </c>
      <c r="I111" s="2">
        <v>16299.27</v>
      </c>
      <c r="J111" s="2">
        <v>28689.47</v>
      </c>
      <c r="K111" s="2">
        <v>128</v>
      </c>
      <c r="L111" s="2"/>
      <c r="M111" s="2"/>
      <c r="N111" s="1"/>
    </row>
    <row r="112" spans="1:14" x14ac:dyDescent="0.35">
      <c r="A112" s="48"/>
      <c r="B112" s="48"/>
      <c r="C112" s="48"/>
      <c r="D112" s="1" t="s">
        <v>2</v>
      </c>
      <c r="E112" s="1" t="s">
        <v>40</v>
      </c>
      <c r="F112" s="1">
        <v>365</v>
      </c>
      <c r="G112" s="2">
        <v>16786.28</v>
      </c>
      <c r="H112" s="2">
        <v>36369.089999999997</v>
      </c>
      <c r="I112" s="2">
        <v>56819.59</v>
      </c>
      <c r="J112" s="2">
        <v>109974.95999999999</v>
      </c>
      <c r="K112" s="2">
        <v>416</v>
      </c>
      <c r="L112" s="2"/>
      <c r="M112" s="2"/>
      <c r="N112" s="1"/>
    </row>
    <row r="113" spans="1:14" x14ac:dyDescent="0.35">
      <c r="A113" s="48"/>
      <c r="B113" s="48"/>
      <c r="C113" s="48"/>
      <c r="D113" s="1" t="s">
        <v>4</v>
      </c>
      <c r="E113" s="1" t="s">
        <v>41</v>
      </c>
      <c r="F113" s="1">
        <v>0</v>
      </c>
      <c r="G113" s="2">
        <v>0</v>
      </c>
      <c r="H113" s="2">
        <v>0</v>
      </c>
      <c r="I113" s="2">
        <v>0</v>
      </c>
      <c r="J113" s="2">
        <v>0</v>
      </c>
      <c r="K113" s="2">
        <v>0</v>
      </c>
      <c r="L113" s="2"/>
      <c r="M113" s="2"/>
      <c r="N113" s="1" t="s">
        <v>48</v>
      </c>
    </row>
    <row r="114" spans="1:14" x14ac:dyDescent="0.35">
      <c r="A114" s="48"/>
      <c r="B114" s="48"/>
      <c r="C114" s="48"/>
      <c r="D114" s="1" t="s">
        <v>4</v>
      </c>
      <c r="E114" s="1" t="s">
        <v>41</v>
      </c>
      <c r="F114" s="1">
        <v>365</v>
      </c>
      <c r="G114" s="2">
        <v>14777.36</v>
      </c>
      <c r="H114" s="2">
        <v>35269.82</v>
      </c>
      <c r="I114" s="2">
        <v>54853.22</v>
      </c>
      <c r="J114" s="2">
        <v>104900.4</v>
      </c>
      <c r="K114" s="2">
        <v>454</v>
      </c>
      <c r="L114" s="2"/>
      <c r="M114" s="2"/>
      <c r="N114" s="1"/>
    </row>
    <row r="115" spans="1:14" x14ac:dyDescent="0.35">
      <c r="A115" s="48"/>
      <c r="B115" s="48"/>
      <c r="C115" s="48"/>
      <c r="D115" s="1" t="s">
        <v>4</v>
      </c>
      <c r="E115" s="1" t="s">
        <v>41</v>
      </c>
      <c r="F115" s="1">
        <v>365</v>
      </c>
      <c r="G115" s="2">
        <v>34767.550000000003</v>
      </c>
      <c r="H115" s="2">
        <v>60537.98</v>
      </c>
      <c r="I115" s="2">
        <v>87753.96</v>
      </c>
      <c r="J115" s="2">
        <v>183059.49</v>
      </c>
      <c r="K115" s="2">
        <v>661</v>
      </c>
      <c r="L115" s="2"/>
      <c r="M115" s="2"/>
      <c r="N115" s="1"/>
    </row>
    <row r="116" spans="1:14" x14ac:dyDescent="0.35">
      <c r="A116" s="48"/>
      <c r="B116" s="48"/>
      <c r="C116" s="48"/>
      <c r="D116" s="1" t="s">
        <v>4</v>
      </c>
      <c r="E116" s="1" t="s">
        <v>41</v>
      </c>
      <c r="F116" s="1">
        <v>365</v>
      </c>
      <c r="G116" s="2">
        <v>47847.16</v>
      </c>
      <c r="H116" s="2">
        <v>103684.26</v>
      </c>
      <c r="I116" s="2">
        <v>176842.35</v>
      </c>
      <c r="J116" s="2">
        <v>328373.77</v>
      </c>
      <c r="K116" s="2">
        <v>1232</v>
      </c>
      <c r="L116" s="2"/>
      <c r="M116" s="2"/>
      <c r="N116" s="1"/>
    </row>
    <row r="117" spans="1:14" x14ac:dyDescent="0.35">
      <c r="A117" s="48"/>
      <c r="B117" s="48"/>
      <c r="C117" s="48"/>
      <c r="D117" s="1" t="s">
        <v>4</v>
      </c>
      <c r="E117" s="1" t="s">
        <v>41</v>
      </c>
      <c r="F117" s="1">
        <v>365</v>
      </c>
      <c r="G117" s="2">
        <v>18324.689999999999</v>
      </c>
      <c r="H117" s="2">
        <v>43550.13</v>
      </c>
      <c r="I117" s="2">
        <v>60033.46</v>
      </c>
      <c r="J117" s="2">
        <v>121908.28</v>
      </c>
      <c r="K117" s="2">
        <v>516</v>
      </c>
      <c r="L117" s="2"/>
      <c r="M117" s="2"/>
      <c r="N117" s="1"/>
    </row>
    <row r="118" spans="1:14" x14ac:dyDescent="0.35">
      <c r="A118" s="48"/>
      <c r="B118" s="48"/>
      <c r="C118" s="48"/>
      <c r="D118" s="1" t="s">
        <v>4</v>
      </c>
      <c r="E118" s="1" t="s">
        <v>41</v>
      </c>
      <c r="F118" s="1">
        <v>365</v>
      </c>
      <c r="G118" s="2">
        <v>53893.440000000002</v>
      </c>
      <c r="H118" s="2">
        <v>131130.20000000001</v>
      </c>
      <c r="I118" s="2">
        <v>186325.5</v>
      </c>
      <c r="J118" s="2">
        <v>371349.14</v>
      </c>
      <c r="K118" s="2">
        <v>1164</v>
      </c>
      <c r="L118" s="2"/>
      <c r="M118" s="2"/>
      <c r="N118" s="1"/>
    </row>
    <row r="119" spans="1:14" x14ac:dyDescent="0.35">
      <c r="A119" s="48"/>
      <c r="B119" s="48"/>
      <c r="C119" s="48"/>
      <c r="D119" s="1" t="s">
        <v>2</v>
      </c>
      <c r="E119" s="1" t="s">
        <v>41</v>
      </c>
      <c r="F119" s="1">
        <v>365</v>
      </c>
      <c r="G119" s="2">
        <v>21103.18</v>
      </c>
      <c r="H119" s="2">
        <v>47020.22</v>
      </c>
      <c r="I119" s="2">
        <v>75476.95</v>
      </c>
      <c r="J119" s="2">
        <v>143600.34999999998</v>
      </c>
      <c r="K119" s="2">
        <v>506</v>
      </c>
      <c r="L119" s="2"/>
      <c r="M119" s="2"/>
      <c r="N119" s="1"/>
    </row>
    <row r="120" spans="1:14" x14ac:dyDescent="0.35">
      <c r="A120" s="48"/>
      <c r="B120" s="48"/>
      <c r="C120" s="48"/>
      <c r="D120" s="1" t="s">
        <v>4</v>
      </c>
      <c r="E120" s="1" t="s">
        <v>41</v>
      </c>
      <c r="F120" s="1">
        <v>365</v>
      </c>
      <c r="G120" s="2">
        <v>17356.32</v>
      </c>
      <c r="H120" s="2">
        <v>39414.15</v>
      </c>
      <c r="I120" s="2">
        <v>65365.75</v>
      </c>
      <c r="J120" s="2">
        <v>122136.22</v>
      </c>
      <c r="K120" s="2">
        <v>431</v>
      </c>
      <c r="L120" s="2"/>
      <c r="M120" s="2"/>
      <c r="N120" s="1"/>
    </row>
    <row r="121" spans="1:14" x14ac:dyDescent="0.35">
      <c r="A121" s="48"/>
      <c r="B121" s="48"/>
      <c r="C121" s="48"/>
      <c r="D121" s="1" t="s">
        <v>4</v>
      </c>
      <c r="E121" s="1" t="s">
        <v>41</v>
      </c>
      <c r="F121" s="1">
        <v>74</v>
      </c>
      <c r="G121" s="2">
        <v>0</v>
      </c>
      <c r="H121" s="2">
        <v>3375.31</v>
      </c>
      <c r="I121" s="2">
        <v>4266.08</v>
      </c>
      <c r="J121" s="2">
        <v>7641.3899999999994</v>
      </c>
      <c r="K121" s="2">
        <v>25</v>
      </c>
      <c r="L121" s="2"/>
      <c r="M121" s="2"/>
      <c r="N121" s="1"/>
    </row>
    <row r="122" spans="1:14" x14ac:dyDescent="0.35">
      <c r="A122" s="48"/>
      <c r="B122" s="48"/>
      <c r="C122" s="48"/>
      <c r="D122" s="1" t="s">
        <v>2</v>
      </c>
      <c r="E122" s="1" t="s">
        <v>41</v>
      </c>
      <c r="F122" s="1">
        <v>365</v>
      </c>
      <c r="G122" s="2">
        <v>19962.53</v>
      </c>
      <c r="H122" s="2">
        <v>46602.82</v>
      </c>
      <c r="I122" s="2">
        <v>69651.75</v>
      </c>
      <c r="J122" s="2">
        <v>136217.1</v>
      </c>
      <c r="K122" s="2">
        <v>470</v>
      </c>
      <c r="L122" s="2"/>
      <c r="M122" s="2"/>
      <c r="N122" s="1"/>
    </row>
    <row r="123" spans="1:14" x14ac:dyDescent="0.35">
      <c r="A123" s="48"/>
      <c r="B123" s="48"/>
      <c r="C123" s="48"/>
      <c r="D123" s="1" t="s">
        <v>4</v>
      </c>
      <c r="E123" s="1" t="s">
        <v>41</v>
      </c>
      <c r="F123" s="1">
        <v>365</v>
      </c>
      <c r="G123" s="2">
        <v>47895.91</v>
      </c>
      <c r="H123" s="2">
        <v>104925.02</v>
      </c>
      <c r="I123" s="2">
        <v>187676.2</v>
      </c>
      <c r="J123" s="2">
        <v>340497.13</v>
      </c>
      <c r="K123" s="2">
        <v>1173</v>
      </c>
      <c r="L123" s="2"/>
      <c r="M123" s="2"/>
      <c r="N123" s="1"/>
    </row>
    <row r="124" spans="1:14" x14ac:dyDescent="0.35">
      <c r="A124" s="48"/>
      <c r="B124" s="48"/>
      <c r="C124" s="48"/>
      <c r="D124" s="1" t="s">
        <v>4</v>
      </c>
      <c r="E124" s="1" t="s">
        <v>41</v>
      </c>
      <c r="F124" s="1">
        <v>365</v>
      </c>
      <c r="G124" s="2">
        <v>32433.71</v>
      </c>
      <c r="H124" s="2">
        <v>75053.009999999995</v>
      </c>
      <c r="I124" s="2">
        <v>121340.17</v>
      </c>
      <c r="J124" s="2">
        <v>228826.89</v>
      </c>
      <c r="K124" s="2">
        <v>690</v>
      </c>
      <c r="L124" s="2"/>
      <c r="M124" s="2"/>
      <c r="N124" s="1"/>
    </row>
    <row r="125" spans="1:14" x14ac:dyDescent="0.35">
      <c r="A125" s="48"/>
      <c r="B125" s="48"/>
      <c r="C125" s="48"/>
      <c r="D125" s="1" t="s">
        <v>4</v>
      </c>
      <c r="E125" s="1" t="s">
        <v>41</v>
      </c>
      <c r="F125" s="1">
        <v>227</v>
      </c>
      <c r="G125" s="2">
        <v>20372.150000000001</v>
      </c>
      <c r="H125" s="2">
        <v>62224.78</v>
      </c>
      <c r="I125" s="2">
        <v>82555.789999999994</v>
      </c>
      <c r="J125" s="2">
        <v>165152.71999999997</v>
      </c>
      <c r="K125" s="2">
        <v>492</v>
      </c>
      <c r="L125" s="2"/>
      <c r="M125" s="2"/>
      <c r="N125" s="1"/>
    </row>
    <row r="126" spans="1:14" x14ac:dyDescent="0.35">
      <c r="A126" s="48"/>
      <c r="B126" s="48"/>
      <c r="C126" s="48"/>
      <c r="D126" s="1" t="s">
        <v>4</v>
      </c>
      <c r="E126" s="1" t="s">
        <v>40</v>
      </c>
      <c r="F126" s="1">
        <v>365</v>
      </c>
      <c r="G126" s="2">
        <v>76819.199999999997</v>
      </c>
      <c r="H126" s="2">
        <v>182088.64</v>
      </c>
      <c r="I126" s="2">
        <v>300419.03999999998</v>
      </c>
      <c r="J126" s="2">
        <v>559326.88</v>
      </c>
      <c r="K126" s="2">
        <v>1734</v>
      </c>
      <c r="L126" s="2"/>
      <c r="M126" s="2"/>
      <c r="N126" s="1"/>
    </row>
    <row r="127" spans="1:14" x14ac:dyDescent="0.35">
      <c r="A127" s="48"/>
      <c r="B127" s="48"/>
      <c r="C127" s="48"/>
      <c r="D127" s="1" t="s">
        <v>4</v>
      </c>
      <c r="E127" s="1" t="s">
        <v>41</v>
      </c>
      <c r="F127" s="1">
        <v>365</v>
      </c>
      <c r="G127" s="2">
        <v>51111.47</v>
      </c>
      <c r="H127" s="2">
        <v>126896.79</v>
      </c>
      <c r="I127" s="2">
        <v>175325.08</v>
      </c>
      <c r="J127" s="2">
        <v>353333.33999999997</v>
      </c>
      <c r="K127" s="2">
        <v>919</v>
      </c>
      <c r="L127" s="2"/>
      <c r="M127" s="2"/>
      <c r="N127" s="1"/>
    </row>
    <row r="128" spans="1:14" x14ac:dyDescent="0.35">
      <c r="A128" s="48"/>
      <c r="B128" s="48"/>
      <c r="C128" s="48"/>
      <c r="D128" s="1" t="s">
        <v>4</v>
      </c>
      <c r="E128" s="1" t="s">
        <v>41</v>
      </c>
      <c r="F128" s="1">
        <v>365</v>
      </c>
      <c r="G128" s="2">
        <v>7077.7</v>
      </c>
      <c r="H128" s="2">
        <v>15467.09</v>
      </c>
      <c r="I128" s="2">
        <v>31406.01</v>
      </c>
      <c r="J128" s="2">
        <v>53950.8</v>
      </c>
      <c r="K128" s="2">
        <v>231</v>
      </c>
      <c r="L128" s="2"/>
      <c r="M128" s="2"/>
      <c r="N128" s="1"/>
    </row>
    <row r="129" spans="1:14" x14ac:dyDescent="0.35">
      <c r="A129" s="48"/>
      <c r="B129" s="48"/>
      <c r="C129" s="48"/>
      <c r="D129" s="1" t="s">
        <v>3</v>
      </c>
      <c r="E129" s="1" t="s">
        <v>41</v>
      </c>
      <c r="F129" s="1">
        <v>365</v>
      </c>
      <c r="G129" s="2">
        <v>16752.78</v>
      </c>
      <c r="H129" s="2">
        <v>54110.83</v>
      </c>
      <c r="I129" s="2">
        <v>41357.910000000003</v>
      </c>
      <c r="J129" s="2">
        <v>112221.52</v>
      </c>
      <c r="K129" s="2">
        <v>490</v>
      </c>
      <c r="L129" s="2"/>
      <c r="M129" s="2"/>
      <c r="N129" s="1"/>
    </row>
    <row r="130" spans="1:14" x14ac:dyDescent="0.35">
      <c r="A130" s="48"/>
      <c r="B130" s="48"/>
      <c r="C130" s="48"/>
      <c r="D130" s="1" t="s">
        <v>4</v>
      </c>
      <c r="E130" s="1" t="s">
        <v>41</v>
      </c>
      <c r="F130" s="1">
        <v>365</v>
      </c>
      <c r="G130" s="2">
        <v>8684.26</v>
      </c>
      <c r="H130" s="2">
        <v>22689.35</v>
      </c>
      <c r="I130" s="2">
        <v>36030.25</v>
      </c>
      <c r="J130" s="2">
        <v>67403.86</v>
      </c>
      <c r="K130" s="2">
        <v>226</v>
      </c>
      <c r="L130" s="2"/>
      <c r="M130" s="2"/>
      <c r="N130" s="1"/>
    </row>
    <row r="131" spans="1:14" x14ac:dyDescent="0.35">
      <c r="A131" s="48"/>
      <c r="B131" s="48"/>
      <c r="C131" s="48"/>
      <c r="D131" s="1" t="s">
        <v>4</v>
      </c>
      <c r="E131" s="1" t="s">
        <v>41</v>
      </c>
      <c r="F131" s="1">
        <v>365</v>
      </c>
      <c r="G131" s="2">
        <v>83107.95</v>
      </c>
      <c r="H131" s="2">
        <v>193604.13</v>
      </c>
      <c r="I131" s="2">
        <v>312181.74</v>
      </c>
      <c r="J131" s="2">
        <v>588893.82000000007</v>
      </c>
      <c r="K131" s="2">
        <v>1860</v>
      </c>
      <c r="L131" s="2"/>
      <c r="M131" s="2"/>
      <c r="N131" s="1"/>
    </row>
    <row r="132" spans="1:14" x14ac:dyDescent="0.35">
      <c r="A132" s="48"/>
      <c r="B132" s="48"/>
      <c r="C132" s="48"/>
      <c r="D132" s="1" t="s">
        <v>2</v>
      </c>
      <c r="E132" s="1" t="s">
        <v>41</v>
      </c>
      <c r="F132" s="1">
        <v>365</v>
      </c>
      <c r="G132" s="2">
        <v>19826.939999999999</v>
      </c>
      <c r="H132" s="2">
        <v>45331.93</v>
      </c>
      <c r="I132" s="2">
        <v>75970.740000000005</v>
      </c>
      <c r="J132" s="2">
        <v>141129.60999999999</v>
      </c>
      <c r="K132" s="2">
        <v>504</v>
      </c>
      <c r="L132" s="2"/>
      <c r="M132" s="2"/>
      <c r="N132" s="1"/>
    </row>
    <row r="133" spans="1:14" x14ac:dyDescent="0.35">
      <c r="A133" s="48"/>
      <c r="B133" s="48"/>
      <c r="C133" s="48"/>
      <c r="D133" s="1" t="s">
        <v>2</v>
      </c>
      <c r="E133" s="1" t="s">
        <v>41</v>
      </c>
      <c r="F133" s="1">
        <v>306</v>
      </c>
      <c r="G133" s="2">
        <v>7829.59</v>
      </c>
      <c r="H133" s="2">
        <v>21809.040000000001</v>
      </c>
      <c r="I133" s="2">
        <v>29192.560000000001</v>
      </c>
      <c r="J133" s="2">
        <v>58831.19</v>
      </c>
      <c r="K133" s="2">
        <v>214</v>
      </c>
      <c r="L133" s="2"/>
      <c r="M133" s="2"/>
      <c r="N133" s="1"/>
    </row>
    <row r="134" spans="1:14" x14ac:dyDescent="0.35">
      <c r="A134" s="48"/>
      <c r="B134" s="48"/>
      <c r="C134" s="48"/>
      <c r="D134" s="1" t="s">
        <v>4</v>
      </c>
      <c r="E134" s="1" t="s">
        <v>41</v>
      </c>
      <c r="F134" s="1">
        <v>365</v>
      </c>
      <c r="G134" s="2">
        <v>21263.360000000001</v>
      </c>
      <c r="H134" s="2">
        <v>47259.7</v>
      </c>
      <c r="I134" s="2">
        <v>69323.33</v>
      </c>
      <c r="J134" s="2">
        <v>137846.39000000001</v>
      </c>
      <c r="K134" s="2">
        <v>516</v>
      </c>
      <c r="L134" s="2"/>
      <c r="M134" s="2"/>
      <c r="N134" s="1"/>
    </row>
    <row r="135" spans="1:14" x14ac:dyDescent="0.35">
      <c r="A135" s="48"/>
      <c r="B135" s="48"/>
      <c r="C135" s="48"/>
      <c r="D135" s="1" t="s">
        <v>2</v>
      </c>
      <c r="E135" s="1" t="s">
        <v>41</v>
      </c>
      <c r="F135" s="1">
        <v>365</v>
      </c>
      <c r="G135" s="2">
        <v>7703.55</v>
      </c>
      <c r="H135" s="2">
        <v>19685.64</v>
      </c>
      <c r="I135" s="2">
        <v>32412.03</v>
      </c>
      <c r="J135" s="2">
        <v>59801.22</v>
      </c>
      <c r="K135" s="2">
        <v>192</v>
      </c>
      <c r="L135" s="2"/>
      <c r="M135" s="2"/>
      <c r="N135" s="1"/>
    </row>
    <row r="136" spans="1:14" x14ac:dyDescent="0.35">
      <c r="A136" s="48"/>
      <c r="B136" s="48"/>
      <c r="C136" s="48"/>
      <c r="D136" s="1" t="s">
        <v>2</v>
      </c>
      <c r="E136" s="1" t="s">
        <v>41</v>
      </c>
      <c r="F136" s="1">
        <v>365</v>
      </c>
      <c r="G136" s="2">
        <v>15809.82</v>
      </c>
      <c r="H136" s="2">
        <v>36407.129999999997</v>
      </c>
      <c r="I136" s="2">
        <v>62753.19</v>
      </c>
      <c r="J136" s="2">
        <v>114970.14</v>
      </c>
      <c r="K136" s="2">
        <v>392</v>
      </c>
      <c r="L136" s="2"/>
      <c r="M136" s="2"/>
      <c r="N136" s="1"/>
    </row>
    <row r="137" spans="1:14" x14ac:dyDescent="0.35">
      <c r="A137" s="48"/>
      <c r="B137" s="48"/>
      <c r="C137" s="48"/>
      <c r="D137" s="1" t="s">
        <v>4</v>
      </c>
      <c r="E137" s="1" t="s">
        <v>41</v>
      </c>
      <c r="F137" s="1">
        <v>151</v>
      </c>
      <c r="G137" s="2">
        <v>5908.01</v>
      </c>
      <c r="H137" s="2">
        <v>23587.69</v>
      </c>
      <c r="I137" s="2">
        <v>27140.25</v>
      </c>
      <c r="J137" s="2">
        <v>56635.95</v>
      </c>
      <c r="K137" s="2">
        <v>194</v>
      </c>
      <c r="L137" s="2"/>
      <c r="M137" s="2"/>
      <c r="N137" s="1"/>
    </row>
    <row r="138" spans="1:14" x14ac:dyDescent="0.35">
      <c r="A138" s="48"/>
      <c r="B138" s="48"/>
      <c r="C138" s="48"/>
      <c r="D138" s="1" t="s">
        <v>3</v>
      </c>
      <c r="E138" s="1" t="s">
        <v>41</v>
      </c>
      <c r="F138" s="1">
        <v>365</v>
      </c>
      <c r="G138" s="2">
        <v>77386.5</v>
      </c>
      <c r="H138" s="2">
        <v>192654.93</v>
      </c>
      <c r="I138" s="2">
        <v>295677.09000000003</v>
      </c>
      <c r="J138" s="2">
        <v>565718.52</v>
      </c>
      <c r="K138" s="2">
        <v>1485</v>
      </c>
      <c r="L138" s="2"/>
      <c r="M138" s="2"/>
      <c r="N138" s="1"/>
    </row>
    <row r="139" spans="1:14" x14ac:dyDescent="0.35">
      <c r="A139" s="48"/>
      <c r="B139" s="48"/>
      <c r="C139" s="48"/>
      <c r="D139" s="1" t="s">
        <v>3</v>
      </c>
      <c r="E139" s="1" t="s">
        <v>41</v>
      </c>
      <c r="F139" s="1">
        <v>365</v>
      </c>
      <c r="G139" s="2">
        <v>65047.02</v>
      </c>
      <c r="H139" s="2">
        <v>136447.44</v>
      </c>
      <c r="I139" s="2">
        <v>237379.95</v>
      </c>
      <c r="J139" s="2">
        <v>438874.41000000003</v>
      </c>
      <c r="K139" s="2">
        <v>1476</v>
      </c>
      <c r="L139" s="2"/>
      <c r="M139" s="2"/>
      <c r="N139" s="1"/>
    </row>
    <row r="140" spans="1:14" x14ac:dyDescent="0.35">
      <c r="A140" s="48"/>
      <c r="B140" s="48"/>
      <c r="C140" s="48"/>
      <c r="D140" s="1" t="s">
        <v>4</v>
      </c>
      <c r="E140" s="1" t="s">
        <v>41</v>
      </c>
      <c r="F140" s="1">
        <v>365</v>
      </c>
      <c r="G140" s="2">
        <v>33644.379999999997</v>
      </c>
      <c r="H140" s="2">
        <v>74215.320000000007</v>
      </c>
      <c r="I140" s="2">
        <v>106924.74</v>
      </c>
      <c r="J140" s="2">
        <v>214784.44</v>
      </c>
      <c r="K140" s="2">
        <v>715</v>
      </c>
      <c r="L140" s="2"/>
      <c r="M140" s="2"/>
      <c r="N140" s="1"/>
    </row>
    <row r="141" spans="1:14" x14ac:dyDescent="0.35">
      <c r="A141" s="48"/>
      <c r="B141" s="48"/>
      <c r="C141" s="48"/>
      <c r="D141" s="1" t="s">
        <v>4</v>
      </c>
      <c r="E141" s="1" t="s">
        <v>41</v>
      </c>
      <c r="F141" s="1">
        <v>365</v>
      </c>
      <c r="G141" s="2">
        <v>30660.61</v>
      </c>
      <c r="H141" s="2">
        <v>81759.7</v>
      </c>
      <c r="I141" s="2">
        <v>137223.07999999999</v>
      </c>
      <c r="J141" s="2">
        <v>249643.38999999998</v>
      </c>
      <c r="K141" s="2">
        <v>1280</v>
      </c>
      <c r="L141" s="2"/>
      <c r="M141" s="2"/>
      <c r="N141" s="1"/>
    </row>
    <row r="142" spans="1:14" x14ac:dyDescent="0.35">
      <c r="A142" s="48"/>
      <c r="B142" s="48"/>
      <c r="C142" s="48"/>
      <c r="D142" s="1" t="s">
        <v>3</v>
      </c>
      <c r="E142" s="1" t="s">
        <v>41</v>
      </c>
      <c r="F142" s="1">
        <v>198</v>
      </c>
      <c r="G142" s="2">
        <v>9839.85</v>
      </c>
      <c r="H142" s="2">
        <v>31038.85</v>
      </c>
      <c r="I142" s="2">
        <v>42441.85</v>
      </c>
      <c r="J142" s="2">
        <v>83320.549999999988</v>
      </c>
      <c r="K142" s="2">
        <v>402</v>
      </c>
      <c r="L142" s="2"/>
      <c r="M142" s="2"/>
      <c r="N142" s="1"/>
    </row>
    <row r="143" spans="1:14" x14ac:dyDescent="0.35">
      <c r="A143" s="48"/>
      <c r="B143" s="48"/>
      <c r="C143" s="48"/>
      <c r="D143" s="1" t="s">
        <v>4</v>
      </c>
      <c r="E143" s="1" t="s">
        <v>41</v>
      </c>
      <c r="F143" s="1">
        <v>365</v>
      </c>
      <c r="G143" s="2">
        <v>18899.82</v>
      </c>
      <c r="H143" s="2">
        <v>36980.339999999997</v>
      </c>
      <c r="I143" s="2">
        <v>67289.740000000005</v>
      </c>
      <c r="J143" s="2">
        <v>123169.9</v>
      </c>
      <c r="K143" s="2">
        <v>652</v>
      </c>
      <c r="L143" s="2"/>
      <c r="M143" s="2"/>
      <c r="N143" s="1"/>
    </row>
    <row r="144" spans="1:14" x14ac:dyDescent="0.35">
      <c r="A144" s="48"/>
      <c r="B144" s="48"/>
      <c r="C144" s="48"/>
      <c r="D144" s="1" t="s">
        <v>3</v>
      </c>
      <c r="E144" s="1" t="s">
        <v>41</v>
      </c>
      <c r="F144" s="1">
        <v>365</v>
      </c>
      <c r="G144" s="2">
        <v>27400.35</v>
      </c>
      <c r="H144" s="2">
        <v>74662.62</v>
      </c>
      <c r="I144" s="2">
        <v>92823.78</v>
      </c>
      <c r="J144" s="2">
        <v>194886.75</v>
      </c>
      <c r="K144" s="2">
        <v>643</v>
      </c>
      <c r="L144" s="2"/>
      <c r="M144" s="2"/>
      <c r="N144" s="1"/>
    </row>
    <row r="145" spans="1:14" x14ac:dyDescent="0.35">
      <c r="A145" s="48"/>
      <c r="B145" s="48"/>
      <c r="C145" s="48"/>
      <c r="D145" s="1" t="s">
        <v>4</v>
      </c>
      <c r="E145" s="1" t="s">
        <v>41</v>
      </c>
      <c r="F145" s="1">
        <v>365</v>
      </c>
      <c r="G145" s="2">
        <v>6140.52</v>
      </c>
      <c r="H145" s="2">
        <v>17577.650000000001</v>
      </c>
      <c r="I145" s="2">
        <v>21239.01</v>
      </c>
      <c r="J145" s="2">
        <v>44957.18</v>
      </c>
      <c r="K145" s="2">
        <v>221</v>
      </c>
      <c r="L145" s="2"/>
      <c r="M145" s="2"/>
      <c r="N145" s="1"/>
    </row>
    <row r="146" spans="1:14" x14ac:dyDescent="0.35">
      <c r="A146" s="48"/>
      <c r="B146" s="48"/>
      <c r="C146" s="48"/>
      <c r="D146" s="1" t="s">
        <v>3</v>
      </c>
      <c r="E146" s="1" t="s">
        <v>41</v>
      </c>
      <c r="F146" s="1">
        <v>158</v>
      </c>
      <c r="G146" s="2">
        <v>83633.67</v>
      </c>
      <c r="H146" s="2">
        <v>223706.82</v>
      </c>
      <c r="I146" s="2">
        <v>151804.53</v>
      </c>
      <c r="J146" s="2">
        <v>459145.02</v>
      </c>
      <c r="K146" s="2">
        <v>2759</v>
      </c>
      <c r="L146" s="2"/>
      <c r="M146" s="2"/>
      <c r="N146" s="1"/>
    </row>
    <row r="147" spans="1:14" x14ac:dyDescent="0.35">
      <c r="A147" s="48"/>
      <c r="B147" s="48"/>
      <c r="C147" s="48"/>
      <c r="D147" s="1" t="s">
        <v>3</v>
      </c>
      <c r="E147" s="1" t="s">
        <v>41</v>
      </c>
      <c r="F147" s="1">
        <v>165</v>
      </c>
      <c r="G147" s="2">
        <v>107709.24</v>
      </c>
      <c r="H147" s="2">
        <v>274214.28000000003</v>
      </c>
      <c r="I147" s="2">
        <v>236757.3</v>
      </c>
      <c r="J147" s="2">
        <v>618680.82000000007</v>
      </c>
      <c r="K147" s="2">
        <v>2588</v>
      </c>
      <c r="L147" s="2"/>
      <c r="M147" s="2"/>
      <c r="N147" s="1"/>
    </row>
    <row r="148" spans="1:14" x14ac:dyDescent="0.35">
      <c r="A148" s="48"/>
      <c r="B148" s="48"/>
      <c r="C148" s="48"/>
      <c r="D148" s="1" t="s">
        <v>4</v>
      </c>
      <c r="E148" s="1" t="s">
        <v>41</v>
      </c>
      <c r="F148" s="1">
        <v>207</v>
      </c>
      <c r="G148" s="2">
        <v>86933.08</v>
      </c>
      <c r="H148" s="2">
        <v>205356.36</v>
      </c>
      <c r="I148" s="2">
        <v>196999.64</v>
      </c>
      <c r="J148" s="2">
        <v>489289.08</v>
      </c>
      <c r="K148" s="2">
        <v>2698</v>
      </c>
      <c r="L148" s="2"/>
      <c r="M148" s="2"/>
      <c r="N148" s="1"/>
    </row>
    <row r="149" spans="1:14" x14ac:dyDescent="0.35">
      <c r="A149" s="48"/>
      <c r="B149" s="48"/>
      <c r="C149" s="48"/>
      <c r="D149" s="1" t="s">
        <v>5</v>
      </c>
      <c r="E149" s="1" t="s">
        <v>39</v>
      </c>
      <c r="F149" s="1">
        <v>365</v>
      </c>
      <c r="G149" s="2">
        <v>865516.71</v>
      </c>
      <c r="H149" s="2">
        <v>2481580.84</v>
      </c>
      <c r="I149" s="2">
        <v>2480552.0499999998</v>
      </c>
      <c r="J149" s="2">
        <v>5827649.5999999996</v>
      </c>
      <c r="K149" s="2">
        <v>20764</v>
      </c>
      <c r="L149" s="2"/>
      <c r="M149" s="2"/>
      <c r="N149" s="1"/>
    </row>
    <row r="150" spans="1:14" x14ac:dyDescent="0.35">
      <c r="A150" s="48"/>
      <c r="B150" s="48"/>
      <c r="C150" s="48"/>
      <c r="D150" s="1" t="s">
        <v>3</v>
      </c>
      <c r="E150" s="1" t="s">
        <v>39</v>
      </c>
      <c r="F150" s="1">
        <v>365</v>
      </c>
      <c r="G150" s="2">
        <v>667134.16</v>
      </c>
      <c r="H150" s="2">
        <v>1556244.24</v>
      </c>
      <c r="I150" s="2">
        <v>2870594.64</v>
      </c>
      <c r="J150" s="2">
        <v>5093973.04</v>
      </c>
      <c r="K150" s="2">
        <v>14676</v>
      </c>
      <c r="L150" s="2"/>
      <c r="M150" s="2"/>
      <c r="N150" s="1"/>
    </row>
    <row r="151" spans="1:14" x14ac:dyDescent="0.35">
      <c r="A151" s="48"/>
      <c r="B151" s="48"/>
      <c r="C151" s="48"/>
      <c r="D151" s="1" t="s">
        <v>4</v>
      </c>
      <c r="E151" s="1" t="s">
        <v>41</v>
      </c>
      <c r="F151" s="1">
        <v>297</v>
      </c>
      <c r="G151" s="2">
        <v>903.95</v>
      </c>
      <c r="H151" s="2">
        <v>5388.9</v>
      </c>
      <c r="I151" s="2">
        <v>5840.78</v>
      </c>
      <c r="J151" s="2">
        <v>12133.63</v>
      </c>
      <c r="K151" s="2">
        <v>59</v>
      </c>
      <c r="L151" s="2"/>
      <c r="M151" s="2"/>
      <c r="N151" s="1"/>
    </row>
    <row r="152" spans="1:14" x14ac:dyDescent="0.35">
      <c r="A152" s="48"/>
      <c r="B152" s="48"/>
      <c r="C152" s="48"/>
      <c r="D152" s="1" t="s">
        <v>4</v>
      </c>
      <c r="E152" s="1" t="s">
        <v>41</v>
      </c>
      <c r="F152" s="1">
        <v>365</v>
      </c>
      <c r="G152" s="2">
        <v>52307.07</v>
      </c>
      <c r="H152" s="2">
        <v>122239.38</v>
      </c>
      <c r="I152" s="2">
        <v>183189.06</v>
      </c>
      <c r="J152" s="2">
        <v>357735.51</v>
      </c>
      <c r="K152" s="2">
        <v>1192</v>
      </c>
      <c r="L152" s="2"/>
      <c r="M152" s="2"/>
      <c r="N152" s="1"/>
    </row>
    <row r="153" spans="1:14" x14ac:dyDescent="0.35">
      <c r="A153" s="48"/>
      <c r="B153" s="48"/>
      <c r="C153" s="48"/>
      <c r="D153" s="1" t="s">
        <v>4</v>
      </c>
      <c r="E153" s="1" t="s">
        <v>40</v>
      </c>
      <c r="F153" s="1">
        <v>365</v>
      </c>
      <c r="G153" s="2">
        <v>53947.34</v>
      </c>
      <c r="H153" s="2">
        <v>138679.04999999999</v>
      </c>
      <c r="I153" s="2">
        <v>202662.67</v>
      </c>
      <c r="J153" s="2">
        <v>395289.06</v>
      </c>
      <c r="K153" s="2">
        <v>1120</v>
      </c>
      <c r="L153" s="2"/>
      <c r="M153" s="2"/>
      <c r="N153" s="1"/>
    </row>
    <row r="154" spans="1:14" x14ac:dyDescent="0.35">
      <c r="A154" s="48"/>
      <c r="B154" s="48"/>
      <c r="C154" s="48"/>
      <c r="D154" s="1" t="s">
        <v>3</v>
      </c>
      <c r="E154" s="1" t="s">
        <v>41</v>
      </c>
      <c r="F154" s="1">
        <v>0</v>
      </c>
      <c r="G154" s="2">
        <v>0</v>
      </c>
      <c r="H154" s="2">
        <v>0</v>
      </c>
      <c r="I154" s="2">
        <v>0</v>
      </c>
      <c r="J154" s="2">
        <v>0</v>
      </c>
      <c r="K154" s="2">
        <v>0</v>
      </c>
      <c r="L154" s="2"/>
      <c r="M154" s="2"/>
      <c r="N154" s="1" t="s">
        <v>49</v>
      </c>
    </row>
    <row r="155" spans="1:14" x14ac:dyDescent="0.35">
      <c r="A155" s="48"/>
      <c r="B155" s="48"/>
      <c r="C155" s="48"/>
      <c r="D155" s="1" t="s">
        <v>4</v>
      </c>
      <c r="E155" s="1" t="s">
        <v>41</v>
      </c>
      <c r="F155" s="1">
        <v>365</v>
      </c>
      <c r="G155" s="2">
        <v>18643.75</v>
      </c>
      <c r="H155" s="2">
        <v>37630.74</v>
      </c>
      <c r="I155" s="2">
        <v>76664.11</v>
      </c>
      <c r="J155" s="2">
        <v>132938.6</v>
      </c>
      <c r="K155" s="2">
        <v>516</v>
      </c>
      <c r="L155" s="2"/>
      <c r="M155" s="2"/>
      <c r="N155" s="1"/>
    </row>
    <row r="156" spans="1:14" x14ac:dyDescent="0.35">
      <c r="A156" s="48"/>
      <c r="B156" s="48"/>
      <c r="C156" s="48"/>
      <c r="D156" s="1" t="s">
        <v>3</v>
      </c>
      <c r="E156" s="1" t="s">
        <v>41</v>
      </c>
      <c r="F156" s="1">
        <v>0</v>
      </c>
      <c r="G156" s="2">
        <v>0</v>
      </c>
      <c r="H156" s="2">
        <v>0</v>
      </c>
      <c r="I156" s="2">
        <v>0</v>
      </c>
      <c r="J156" s="2">
        <v>0</v>
      </c>
      <c r="K156" s="2">
        <v>0</v>
      </c>
      <c r="L156" s="2"/>
      <c r="M156" s="2"/>
      <c r="N156" s="1" t="s">
        <v>49</v>
      </c>
    </row>
    <row r="157" spans="1:14" x14ac:dyDescent="0.35">
      <c r="A157" s="48"/>
      <c r="B157" s="48"/>
      <c r="C157" s="48"/>
      <c r="D157" s="1" t="s">
        <v>4</v>
      </c>
      <c r="E157" s="1" t="s">
        <v>40</v>
      </c>
      <c r="F157" s="1">
        <v>365</v>
      </c>
      <c r="G157" s="2">
        <v>94847.2</v>
      </c>
      <c r="H157" s="2">
        <v>203100.79999999999</v>
      </c>
      <c r="I157" s="2">
        <v>297410.08</v>
      </c>
      <c r="J157" s="2">
        <v>595358.08000000007</v>
      </c>
      <c r="K157" s="2">
        <v>2976</v>
      </c>
      <c r="L157" s="2"/>
      <c r="M157" s="2"/>
      <c r="N157" s="1"/>
    </row>
    <row r="158" spans="1:14" x14ac:dyDescent="0.35">
      <c r="A158" s="48"/>
      <c r="B158" s="48"/>
      <c r="C158" s="48"/>
      <c r="D158" s="1" t="s">
        <v>3</v>
      </c>
      <c r="E158" s="1" t="s">
        <v>40</v>
      </c>
      <c r="F158" s="1">
        <v>365</v>
      </c>
      <c r="G158" s="2">
        <v>253934.4</v>
      </c>
      <c r="H158" s="2">
        <v>550740.6</v>
      </c>
      <c r="I158" s="2">
        <v>866416.8</v>
      </c>
      <c r="J158" s="2">
        <v>1671091.8</v>
      </c>
      <c r="K158" s="2">
        <v>5235</v>
      </c>
      <c r="L158" s="2"/>
      <c r="M158" s="2"/>
      <c r="N158" s="1"/>
    </row>
    <row r="159" spans="1:14" x14ac:dyDescent="0.35">
      <c r="A159" s="48"/>
      <c r="B159" s="48"/>
      <c r="C159" s="48"/>
      <c r="D159" s="1" t="s">
        <v>3</v>
      </c>
      <c r="E159" s="1" t="s">
        <v>40</v>
      </c>
      <c r="F159" s="1">
        <v>365</v>
      </c>
      <c r="G159" s="2">
        <v>183846.6</v>
      </c>
      <c r="H159" s="2">
        <v>453848.7</v>
      </c>
      <c r="I159" s="2">
        <v>736970.7</v>
      </c>
      <c r="J159" s="2">
        <v>1374666</v>
      </c>
      <c r="K159" s="2">
        <v>3192</v>
      </c>
      <c r="L159" s="2"/>
      <c r="M159" s="2"/>
      <c r="N159" s="1"/>
    </row>
    <row r="160" spans="1:14" x14ac:dyDescent="0.35">
      <c r="A160" s="48"/>
      <c r="B160" s="48"/>
      <c r="C160" s="48"/>
      <c r="D160" s="1" t="s">
        <v>3</v>
      </c>
      <c r="E160" s="1" t="s">
        <v>40</v>
      </c>
      <c r="F160" s="1">
        <v>365</v>
      </c>
      <c r="G160" s="2">
        <v>159110.19</v>
      </c>
      <c r="H160" s="2">
        <v>365906.04</v>
      </c>
      <c r="I160" s="2">
        <v>493531.77</v>
      </c>
      <c r="J160" s="2">
        <v>1018548</v>
      </c>
      <c r="K160" s="2">
        <v>3677</v>
      </c>
      <c r="L160" s="2"/>
      <c r="M160" s="2"/>
      <c r="N160" s="1"/>
    </row>
    <row r="161" spans="1:14" x14ac:dyDescent="0.35">
      <c r="A161" s="48"/>
      <c r="B161" s="48"/>
      <c r="C161" s="48"/>
      <c r="D161" s="1" t="s">
        <v>2</v>
      </c>
      <c r="E161" s="1" t="s">
        <v>40</v>
      </c>
      <c r="F161" s="1">
        <v>365</v>
      </c>
      <c r="G161" s="2">
        <v>32882.22</v>
      </c>
      <c r="H161" s="2">
        <v>76668.070000000007</v>
      </c>
      <c r="I161" s="2">
        <v>92033.86</v>
      </c>
      <c r="J161" s="2">
        <v>201584.15000000002</v>
      </c>
      <c r="K161" s="2">
        <v>852</v>
      </c>
      <c r="L161" s="2"/>
      <c r="M161" s="2"/>
      <c r="N161" s="1"/>
    </row>
    <row r="162" spans="1:14" x14ac:dyDescent="0.35">
      <c r="A162" s="48"/>
      <c r="B162" s="48"/>
      <c r="C162" s="48"/>
      <c r="D162" s="1" t="s">
        <v>3</v>
      </c>
      <c r="E162" s="1" t="s">
        <v>41</v>
      </c>
      <c r="F162" s="1">
        <v>365</v>
      </c>
      <c r="G162" s="2">
        <v>62763.23</v>
      </c>
      <c r="H162" s="2">
        <v>161848.07</v>
      </c>
      <c r="I162" s="2">
        <v>173831.77</v>
      </c>
      <c r="J162" s="2">
        <v>398443.07</v>
      </c>
      <c r="K162" s="2">
        <v>3280</v>
      </c>
      <c r="L162" s="2"/>
      <c r="M162" s="2"/>
      <c r="N162" s="1"/>
    </row>
    <row r="163" spans="1:14" x14ac:dyDescent="0.35">
      <c r="A163" s="48"/>
      <c r="B163" s="48"/>
      <c r="C163" s="48"/>
      <c r="D163" s="1" t="s">
        <v>3</v>
      </c>
      <c r="E163" s="1" t="s">
        <v>39</v>
      </c>
      <c r="F163" s="1">
        <v>365</v>
      </c>
      <c r="G163" s="2">
        <v>341523.1</v>
      </c>
      <c r="H163" s="2">
        <v>851011.02</v>
      </c>
      <c r="I163" s="2">
        <v>1485459.51</v>
      </c>
      <c r="J163" s="2">
        <v>2677993.63</v>
      </c>
      <c r="K163" s="2">
        <v>9415</v>
      </c>
      <c r="L163" s="2"/>
      <c r="M163" s="2"/>
      <c r="N163" s="1"/>
    </row>
    <row r="164" spans="1:14" x14ac:dyDescent="0.35">
      <c r="A164" s="48"/>
      <c r="B164" s="48"/>
      <c r="C164" s="48"/>
      <c r="D164" s="1" t="s">
        <v>3</v>
      </c>
      <c r="E164" s="1" t="s">
        <v>39</v>
      </c>
      <c r="F164" s="1">
        <v>365</v>
      </c>
      <c r="G164" s="2">
        <v>91196.9</v>
      </c>
      <c r="H164" s="2">
        <v>189221</v>
      </c>
      <c r="I164" s="2">
        <v>273978.90000000002</v>
      </c>
      <c r="J164" s="2">
        <v>554396.80000000005</v>
      </c>
      <c r="K164" s="2">
        <v>2107</v>
      </c>
      <c r="L164" s="2"/>
      <c r="M164" s="2"/>
      <c r="N164" s="1"/>
    </row>
    <row r="165" spans="1:14" x14ac:dyDescent="0.35">
      <c r="A165" s="48"/>
      <c r="B165" s="48"/>
      <c r="C165" s="48"/>
      <c r="D165" s="1" t="s">
        <v>3</v>
      </c>
      <c r="E165" s="1" t="s">
        <v>41</v>
      </c>
      <c r="F165" s="1">
        <v>365</v>
      </c>
      <c r="G165" s="2">
        <v>39240.28</v>
      </c>
      <c r="H165" s="2">
        <v>106593.35</v>
      </c>
      <c r="I165" s="2">
        <v>221255.78</v>
      </c>
      <c r="J165" s="2">
        <v>367089.41000000003</v>
      </c>
      <c r="K165" s="2">
        <v>1196</v>
      </c>
      <c r="L165" s="2"/>
      <c r="M165" s="2"/>
      <c r="N165" s="1"/>
    </row>
    <row r="166" spans="1:14" x14ac:dyDescent="0.35">
      <c r="A166" s="48"/>
      <c r="B166" s="48"/>
      <c r="C166" s="48"/>
      <c r="D166" s="1" t="s">
        <v>4</v>
      </c>
      <c r="E166" s="1" t="s">
        <v>41</v>
      </c>
      <c r="F166" s="1">
        <v>365</v>
      </c>
      <c r="G166" s="2">
        <v>32033.919999999998</v>
      </c>
      <c r="H166" s="2">
        <v>68962.759999999995</v>
      </c>
      <c r="I166" s="2">
        <v>109170.26</v>
      </c>
      <c r="J166" s="2">
        <v>210166.94</v>
      </c>
      <c r="K166" s="2">
        <v>851</v>
      </c>
      <c r="L166" s="2"/>
      <c r="M166" s="2"/>
      <c r="N166" s="1"/>
    </row>
    <row r="167" spans="1:14" x14ac:dyDescent="0.35">
      <c r="A167" s="48"/>
      <c r="B167" s="48"/>
      <c r="C167" s="48"/>
      <c r="D167" s="1" t="s">
        <v>4</v>
      </c>
      <c r="E167" s="1" t="s">
        <v>39</v>
      </c>
      <c r="F167" s="1">
        <v>365</v>
      </c>
      <c r="G167" s="2">
        <v>66117.69</v>
      </c>
      <c r="H167" s="2">
        <v>163257.1</v>
      </c>
      <c r="I167" s="2">
        <v>396008.77</v>
      </c>
      <c r="J167" s="2">
        <v>625383.56000000006</v>
      </c>
      <c r="K167" s="2">
        <v>1781</v>
      </c>
      <c r="L167" s="2"/>
      <c r="M167" s="2"/>
      <c r="N167" s="1"/>
    </row>
    <row r="168" spans="1:14" x14ac:dyDescent="0.35">
      <c r="A168" s="48"/>
      <c r="B168" s="48"/>
      <c r="C168" s="48"/>
      <c r="D168" s="1" t="s">
        <v>4</v>
      </c>
      <c r="E168" s="1" t="s">
        <v>39</v>
      </c>
      <c r="F168" s="1">
        <v>365</v>
      </c>
      <c r="G168" s="2">
        <v>80550.89</v>
      </c>
      <c r="H168" s="2">
        <v>125880.88</v>
      </c>
      <c r="I168" s="2">
        <v>187392.52</v>
      </c>
      <c r="J168" s="2">
        <v>393824.29000000004</v>
      </c>
      <c r="K168" s="2">
        <v>3711</v>
      </c>
      <c r="L168" s="2"/>
      <c r="M168" s="2"/>
      <c r="N168" s="1"/>
    </row>
    <row r="169" spans="1:14" x14ac:dyDescent="0.35">
      <c r="A169" s="48"/>
      <c r="B169" s="48"/>
      <c r="C169" s="48"/>
      <c r="D169" s="1" t="s">
        <v>2</v>
      </c>
      <c r="E169" s="1" t="s">
        <v>39</v>
      </c>
      <c r="F169" s="1">
        <v>365</v>
      </c>
      <c r="G169" s="2">
        <v>5919.9</v>
      </c>
      <c r="H169" s="2">
        <v>10759.5</v>
      </c>
      <c r="I169" s="2">
        <v>22540.7</v>
      </c>
      <c r="J169" s="2">
        <v>39220.100000000006</v>
      </c>
      <c r="K169" s="2">
        <v>546</v>
      </c>
      <c r="L169" s="2"/>
      <c r="M169" s="2"/>
      <c r="N169" s="1"/>
    </row>
    <row r="170" spans="1:14" x14ac:dyDescent="0.35">
      <c r="A170" s="48"/>
      <c r="B170" s="48"/>
      <c r="C170" s="48"/>
      <c r="D170" s="1" t="s">
        <v>3</v>
      </c>
      <c r="E170" s="1" t="s">
        <v>39</v>
      </c>
      <c r="F170" s="1">
        <v>365</v>
      </c>
      <c r="G170" s="2">
        <v>198533.38</v>
      </c>
      <c r="H170" s="2">
        <v>413618.62</v>
      </c>
      <c r="I170" s="2">
        <v>572001.66</v>
      </c>
      <c r="J170" s="2">
        <v>1184153.6600000001</v>
      </c>
      <c r="K170" s="2">
        <v>6678</v>
      </c>
      <c r="L170" s="2"/>
      <c r="M170" s="2"/>
      <c r="N170" s="1"/>
    </row>
    <row r="171" spans="1:14" x14ac:dyDescent="0.35">
      <c r="A171" s="48"/>
      <c r="B171" s="48"/>
      <c r="C171" s="48"/>
      <c r="D171" s="1" t="s">
        <v>4</v>
      </c>
      <c r="E171" s="1" t="s">
        <v>39</v>
      </c>
      <c r="F171" s="1">
        <v>365</v>
      </c>
      <c r="G171" s="2">
        <v>61061.18</v>
      </c>
      <c r="H171" s="2">
        <v>182892.28</v>
      </c>
      <c r="I171" s="2">
        <v>178089.91</v>
      </c>
      <c r="J171" s="2">
        <v>422043.37</v>
      </c>
      <c r="K171" s="2">
        <v>1512</v>
      </c>
      <c r="L171" s="2"/>
      <c r="M171" s="2"/>
      <c r="N171" s="1"/>
    </row>
    <row r="172" spans="1:14" x14ac:dyDescent="0.35">
      <c r="A172" s="48"/>
      <c r="B172" s="48"/>
      <c r="C172" s="48"/>
      <c r="D172" s="1" t="s">
        <v>3</v>
      </c>
      <c r="E172" s="1" t="s">
        <v>41</v>
      </c>
      <c r="F172" s="1">
        <v>365</v>
      </c>
      <c r="G172" s="2">
        <v>240679.4</v>
      </c>
      <c r="H172" s="2">
        <v>684590.77</v>
      </c>
      <c r="I172" s="2">
        <v>920746.44</v>
      </c>
      <c r="J172" s="2">
        <v>1846016.6099999999</v>
      </c>
      <c r="K172" s="2">
        <v>4442</v>
      </c>
      <c r="L172" s="2"/>
      <c r="M172" s="2"/>
      <c r="N172" s="1"/>
    </row>
    <row r="173" spans="1:14" x14ac:dyDescent="0.35">
      <c r="A173" s="48"/>
      <c r="B173" s="48"/>
      <c r="C173" s="48"/>
      <c r="D173" s="1" t="s">
        <v>3</v>
      </c>
      <c r="E173" s="1" t="s">
        <v>41</v>
      </c>
      <c r="F173" s="1">
        <v>365</v>
      </c>
      <c r="G173" s="2">
        <v>153608.29999999999</v>
      </c>
      <c r="H173" s="2">
        <v>400875.03</v>
      </c>
      <c r="I173" s="2">
        <v>427924.69</v>
      </c>
      <c r="J173" s="2">
        <v>982408.02</v>
      </c>
      <c r="K173" s="2">
        <v>2943</v>
      </c>
      <c r="L173" s="2"/>
      <c r="M173" s="2"/>
      <c r="N173" s="1"/>
    </row>
    <row r="174" spans="1:14" x14ac:dyDescent="0.35">
      <c r="A174" s="48"/>
      <c r="B174" s="48"/>
      <c r="C174" s="48"/>
      <c r="D174" s="1" t="s">
        <v>3</v>
      </c>
      <c r="E174" s="1" t="s">
        <v>41</v>
      </c>
      <c r="F174" s="1">
        <v>365</v>
      </c>
      <c r="G174" s="2">
        <v>165605.79</v>
      </c>
      <c r="H174" s="2">
        <v>419131.34</v>
      </c>
      <c r="I174" s="2">
        <v>508699.96</v>
      </c>
      <c r="J174" s="2">
        <v>1093437.0900000001</v>
      </c>
      <c r="K174" s="2">
        <v>2859</v>
      </c>
      <c r="L174" s="2"/>
      <c r="M174" s="2"/>
      <c r="N174" s="1"/>
    </row>
    <row r="175" spans="1:14" x14ac:dyDescent="0.35">
      <c r="A175" s="48"/>
      <c r="B175" s="48"/>
      <c r="C175" s="48"/>
      <c r="D175" s="1" t="s">
        <v>3</v>
      </c>
      <c r="E175" s="1" t="s">
        <v>41</v>
      </c>
      <c r="F175" s="1">
        <v>365</v>
      </c>
      <c r="G175" s="2">
        <v>141230.69</v>
      </c>
      <c r="H175" s="2">
        <v>266094.13</v>
      </c>
      <c r="I175" s="2">
        <v>479818.47</v>
      </c>
      <c r="J175" s="2">
        <v>887143.29</v>
      </c>
      <c r="K175" s="2">
        <v>5880</v>
      </c>
      <c r="L175" s="2"/>
      <c r="M175" s="2"/>
      <c r="N175" s="1"/>
    </row>
    <row r="176" spans="1:14" x14ac:dyDescent="0.35">
      <c r="A176" s="48"/>
      <c r="B176" s="48"/>
      <c r="C176" s="48"/>
      <c r="D176" s="1" t="s">
        <v>4</v>
      </c>
      <c r="E176" s="1" t="s">
        <v>39</v>
      </c>
      <c r="F176" s="1">
        <v>365</v>
      </c>
      <c r="G176" s="2">
        <v>140280.59</v>
      </c>
      <c r="H176" s="2">
        <v>344930.63</v>
      </c>
      <c r="I176" s="2">
        <v>357537.71</v>
      </c>
      <c r="J176" s="2">
        <v>842748.92999999993</v>
      </c>
      <c r="K176" s="2">
        <v>4701</v>
      </c>
      <c r="L176" s="2"/>
      <c r="M176" s="2"/>
      <c r="N176" s="1"/>
    </row>
    <row r="177" spans="1:14" x14ac:dyDescent="0.35">
      <c r="A177" s="48"/>
      <c r="B177" s="48"/>
      <c r="C177" s="48"/>
      <c r="D177" s="1" t="s">
        <v>4</v>
      </c>
      <c r="E177" s="1" t="s">
        <v>39</v>
      </c>
      <c r="F177" s="1">
        <v>365</v>
      </c>
      <c r="G177" s="2">
        <v>123157.59</v>
      </c>
      <c r="H177" s="2">
        <v>325547.43</v>
      </c>
      <c r="I177" s="2">
        <v>349958.45</v>
      </c>
      <c r="J177" s="2">
        <v>798663.47</v>
      </c>
      <c r="K177" s="2">
        <v>4440</v>
      </c>
      <c r="L177" s="2"/>
      <c r="M177" s="2"/>
      <c r="N177" s="1"/>
    </row>
    <row r="178" spans="1:14" x14ac:dyDescent="0.35">
      <c r="A178" s="48"/>
      <c r="B178" s="48"/>
      <c r="C178" s="48"/>
      <c r="D178" s="1" t="s">
        <v>4</v>
      </c>
      <c r="E178" s="1" t="s">
        <v>40</v>
      </c>
      <c r="F178" s="1">
        <v>365</v>
      </c>
      <c r="G178" s="2">
        <v>59441.67</v>
      </c>
      <c r="H178" s="2">
        <v>141937.24</v>
      </c>
      <c r="I178" s="2">
        <v>202506.72</v>
      </c>
      <c r="J178" s="2">
        <v>403885.63</v>
      </c>
      <c r="K178" s="2">
        <v>1379</v>
      </c>
      <c r="L178" s="2"/>
      <c r="M178" s="2"/>
      <c r="N178" s="1"/>
    </row>
    <row r="179" spans="1:14" x14ac:dyDescent="0.35">
      <c r="A179" s="48"/>
      <c r="B179" s="48"/>
      <c r="C179" s="48"/>
      <c r="D179" s="1" t="s">
        <v>3</v>
      </c>
      <c r="E179" s="1" t="s">
        <v>39</v>
      </c>
      <c r="F179" s="1">
        <v>365</v>
      </c>
      <c r="G179" s="2">
        <v>1108557.6299999999</v>
      </c>
      <c r="H179" s="2">
        <v>2946951.33</v>
      </c>
      <c r="I179" s="2">
        <v>5185739.68</v>
      </c>
      <c r="J179" s="2">
        <v>9241248.6400000006</v>
      </c>
      <c r="K179" s="2">
        <v>16512</v>
      </c>
      <c r="L179" s="2"/>
      <c r="M179" s="2"/>
      <c r="N179" s="1"/>
    </row>
    <row r="180" spans="1:14" x14ac:dyDescent="0.35">
      <c r="A180" s="48"/>
      <c r="B180" s="48"/>
      <c r="C180" s="48"/>
      <c r="D180" s="1" t="s">
        <v>3</v>
      </c>
      <c r="E180" s="1" t="s">
        <v>39</v>
      </c>
      <c r="F180" s="1">
        <v>365</v>
      </c>
      <c r="G180" s="2">
        <v>962834.58</v>
      </c>
      <c r="H180" s="2">
        <v>2547909.67</v>
      </c>
      <c r="I180" s="2">
        <v>4473779.13</v>
      </c>
      <c r="J180" s="2">
        <v>7984523.3799999999</v>
      </c>
      <c r="K180" s="2">
        <v>15164</v>
      </c>
      <c r="L180" s="2"/>
      <c r="M180" s="2"/>
      <c r="N180" s="1"/>
    </row>
    <row r="181" spans="1:14" x14ac:dyDescent="0.35">
      <c r="A181" s="48"/>
      <c r="B181" s="48"/>
      <c r="C181" s="48"/>
      <c r="D181" s="1" t="s">
        <v>2</v>
      </c>
      <c r="E181" s="1" t="s">
        <v>41</v>
      </c>
      <c r="F181" s="1">
        <v>365</v>
      </c>
      <c r="G181" s="2">
        <v>19167.46</v>
      </c>
      <c r="H181" s="2">
        <v>37744.589999999997</v>
      </c>
      <c r="I181" s="2">
        <v>79414.460000000006</v>
      </c>
      <c r="J181" s="2">
        <v>136326.51</v>
      </c>
      <c r="K181" s="2">
        <v>551</v>
      </c>
      <c r="L181" s="2"/>
      <c r="M181" s="2"/>
      <c r="N181" s="1"/>
    </row>
    <row r="182" spans="1:14" x14ac:dyDescent="0.35">
      <c r="A182" s="48"/>
      <c r="B182" s="48"/>
      <c r="C182" s="48"/>
      <c r="D182" s="1" t="s">
        <v>4</v>
      </c>
      <c r="E182" s="1" t="s">
        <v>41</v>
      </c>
      <c r="F182" s="1">
        <v>365</v>
      </c>
      <c r="G182" s="2">
        <v>25920.959999999999</v>
      </c>
      <c r="H182" s="2">
        <v>57550.400000000001</v>
      </c>
      <c r="I182" s="2">
        <v>104108.48</v>
      </c>
      <c r="J182" s="2">
        <v>187579.84</v>
      </c>
      <c r="K182" s="2">
        <v>711</v>
      </c>
      <c r="L182" s="2"/>
      <c r="M182" s="2"/>
      <c r="N182" s="1"/>
    </row>
    <row r="183" spans="1:14" x14ac:dyDescent="0.35">
      <c r="A183" s="48"/>
      <c r="B183" s="48"/>
      <c r="C183" s="48"/>
      <c r="D183" s="1" t="s">
        <v>4</v>
      </c>
      <c r="E183" s="1" t="s">
        <v>41</v>
      </c>
      <c r="F183" s="1">
        <v>365</v>
      </c>
      <c r="G183" s="2">
        <v>28474.21</v>
      </c>
      <c r="H183" s="2">
        <v>62695.07</v>
      </c>
      <c r="I183" s="2">
        <v>105575.82</v>
      </c>
      <c r="J183" s="2">
        <v>196745.1</v>
      </c>
      <c r="K183" s="2">
        <v>756</v>
      </c>
      <c r="L183" s="2"/>
      <c r="M183" s="2"/>
      <c r="N183" s="1"/>
    </row>
    <row r="184" spans="1:14" x14ac:dyDescent="0.35">
      <c r="A184" s="48"/>
      <c r="B184" s="48"/>
      <c r="C184" s="48"/>
      <c r="D184" s="1" t="s">
        <v>4</v>
      </c>
      <c r="E184" s="1" t="s">
        <v>41</v>
      </c>
      <c r="F184" s="1">
        <v>365</v>
      </c>
      <c r="G184" s="2">
        <v>17620.759999999998</v>
      </c>
      <c r="H184" s="2">
        <v>40476.959999999999</v>
      </c>
      <c r="I184" s="2">
        <v>61891.76</v>
      </c>
      <c r="J184" s="2">
        <v>119989.48000000001</v>
      </c>
      <c r="K184" s="2">
        <v>458</v>
      </c>
      <c r="L184" s="2"/>
      <c r="M184" s="2"/>
      <c r="N184" s="1"/>
    </row>
    <row r="185" spans="1:14" x14ac:dyDescent="0.35">
      <c r="A185" s="48"/>
      <c r="B185" s="48"/>
      <c r="C185" s="48"/>
      <c r="D185" s="1" t="s">
        <v>4</v>
      </c>
      <c r="E185" s="1" t="s">
        <v>41</v>
      </c>
      <c r="F185" s="1">
        <v>284</v>
      </c>
      <c r="G185" s="2">
        <v>19328.62</v>
      </c>
      <c r="H185" s="2">
        <v>43115.88</v>
      </c>
      <c r="I185" s="2">
        <v>72848.45</v>
      </c>
      <c r="J185" s="2">
        <v>135292.95000000001</v>
      </c>
      <c r="K185" s="2">
        <v>339</v>
      </c>
      <c r="L185" s="2"/>
      <c r="M185" s="2"/>
      <c r="N185" s="1"/>
    </row>
    <row r="186" spans="1:14" x14ac:dyDescent="0.35">
      <c r="A186" s="48"/>
      <c r="B186" s="48"/>
      <c r="C186" s="48"/>
      <c r="D186" s="1" t="s">
        <v>2</v>
      </c>
      <c r="E186" s="1" t="s">
        <v>41</v>
      </c>
      <c r="F186" s="1">
        <v>54</v>
      </c>
      <c r="G186" s="2">
        <v>168.04</v>
      </c>
      <c r="H186" s="2">
        <v>2984.21</v>
      </c>
      <c r="I186" s="2">
        <v>3830.8</v>
      </c>
      <c r="J186" s="2">
        <v>6983.05</v>
      </c>
      <c r="K186" s="2">
        <v>31</v>
      </c>
      <c r="L186" s="2"/>
      <c r="M186" s="2"/>
      <c r="N186" s="1"/>
    </row>
    <row r="187" spans="1:14" x14ac:dyDescent="0.35">
      <c r="A187" s="48"/>
      <c r="B187" s="48"/>
      <c r="C187" s="48"/>
      <c r="D187" s="1" t="s">
        <v>50</v>
      </c>
      <c r="E187" s="1" t="s">
        <v>39</v>
      </c>
      <c r="F187" s="1">
        <v>365</v>
      </c>
      <c r="G187" s="2">
        <v>2772420.47</v>
      </c>
      <c r="H187" s="2">
        <v>6982597.8799999999</v>
      </c>
      <c r="I187" s="2">
        <v>8680554.1199999992</v>
      </c>
      <c r="J187" s="2">
        <v>18435572.469999999</v>
      </c>
      <c r="K187" s="2">
        <v>68703</v>
      </c>
      <c r="L187" s="2"/>
      <c r="M187" s="2"/>
      <c r="N187" s="1"/>
    </row>
    <row r="188" spans="1:14" x14ac:dyDescent="0.35">
      <c r="A188" s="48"/>
      <c r="B188" s="48"/>
      <c r="C188" s="48"/>
      <c r="D188" s="1" t="s">
        <v>50</v>
      </c>
      <c r="E188" s="1" t="s">
        <v>39</v>
      </c>
      <c r="F188" s="1">
        <v>365</v>
      </c>
      <c r="G188" s="2">
        <v>3009972.29</v>
      </c>
      <c r="H188" s="2">
        <v>7683349.9400000004</v>
      </c>
      <c r="I188" s="2">
        <v>9176417.8000000007</v>
      </c>
      <c r="J188" s="2">
        <v>19869740.030000001</v>
      </c>
      <c r="K188" s="2">
        <v>68753</v>
      </c>
      <c r="L188" s="2"/>
      <c r="M188" s="2"/>
      <c r="N188" s="1"/>
    </row>
    <row r="189" spans="1:14" x14ac:dyDescent="0.35">
      <c r="A189" s="48"/>
      <c r="B189" s="48"/>
      <c r="C189" s="48"/>
      <c r="D189" s="1" t="s">
        <v>50</v>
      </c>
      <c r="E189" s="1" t="s">
        <v>39</v>
      </c>
      <c r="F189" s="1">
        <v>365</v>
      </c>
      <c r="G189" s="2">
        <v>2341440.48</v>
      </c>
      <c r="H189" s="2">
        <v>6385212.9199999999</v>
      </c>
      <c r="I189" s="2">
        <v>7554414.3899999997</v>
      </c>
      <c r="J189" s="2">
        <v>16281067.789999999</v>
      </c>
      <c r="K189" s="2">
        <v>61186</v>
      </c>
      <c r="L189" s="2"/>
      <c r="M189" s="2"/>
      <c r="N189" s="1"/>
    </row>
    <row r="190" spans="1:14" x14ac:dyDescent="0.35">
      <c r="A190" s="48"/>
      <c r="B190" s="48"/>
      <c r="C190" s="48"/>
      <c r="D190" s="1" t="s">
        <v>2</v>
      </c>
      <c r="E190" s="1" t="s">
        <v>40</v>
      </c>
      <c r="F190" s="1">
        <v>365</v>
      </c>
      <c r="G190" s="2">
        <v>0</v>
      </c>
      <c r="H190" s="2">
        <v>125.1</v>
      </c>
      <c r="I190" s="2">
        <v>0</v>
      </c>
      <c r="J190" s="2">
        <v>125.1</v>
      </c>
      <c r="K190" s="2">
        <v>0</v>
      </c>
      <c r="L190" s="2"/>
      <c r="M190" s="2"/>
      <c r="N190" s="1"/>
    </row>
    <row r="191" spans="1:14" x14ac:dyDescent="0.35">
      <c r="A191" s="48"/>
      <c r="B191" s="48"/>
      <c r="C191" s="48"/>
      <c r="D191" s="1" t="s">
        <v>5</v>
      </c>
      <c r="E191" s="1" t="s">
        <v>40</v>
      </c>
      <c r="F191" s="1">
        <v>365</v>
      </c>
      <c r="G191" s="2">
        <v>656941.32999999996</v>
      </c>
      <c r="H191" s="2">
        <v>1680622.58</v>
      </c>
      <c r="I191" s="2">
        <v>2580761.8199999998</v>
      </c>
      <c r="J191" s="2">
        <v>4918325.7300000004</v>
      </c>
      <c r="K191" s="2">
        <v>9122</v>
      </c>
      <c r="L191" s="2"/>
      <c r="M191" s="2"/>
      <c r="N191" s="1"/>
    </row>
    <row r="192" spans="1:14" x14ac:dyDescent="0.35">
      <c r="A192" s="48"/>
      <c r="B192" s="48"/>
      <c r="C192" s="48"/>
      <c r="D192" s="1" t="s">
        <v>3</v>
      </c>
      <c r="E192" s="1" t="s">
        <v>40</v>
      </c>
      <c r="F192" s="1">
        <v>365</v>
      </c>
      <c r="G192" s="2">
        <v>103404.8</v>
      </c>
      <c r="H192" s="2">
        <v>257114.08</v>
      </c>
      <c r="I192" s="2">
        <v>412359.52</v>
      </c>
      <c r="J192" s="2">
        <v>772878.4</v>
      </c>
      <c r="K192" s="2">
        <v>1716</v>
      </c>
      <c r="L192" s="2"/>
      <c r="M192" s="2"/>
      <c r="N192" s="1"/>
    </row>
    <row r="193" spans="1:14" x14ac:dyDescent="0.35">
      <c r="A193" s="48"/>
      <c r="B193" s="48"/>
      <c r="C193" s="48"/>
      <c r="D193" s="1" t="s">
        <v>5</v>
      </c>
      <c r="E193" s="1" t="s">
        <v>39</v>
      </c>
      <c r="F193" s="1">
        <v>365</v>
      </c>
      <c r="G193" s="2">
        <v>121683.15</v>
      </c>
      <c r="H193" s="2">
        <v>338531.51</v>
      </c>
      <c r="I193" s="2">
        <v>544117.4</v>
      </c>
      <c r="J193" s="2">
        <v>1004332.06</v>
      </c>
      <c r="K193" s="2">
        <v>2285</v>
      </c>
      <c r="L193" s="2"/>
      <c r="M193" s="2"/>
      <c r="N193" s="1"/>
    </row>
    <row r="194" spans="1:14" x14ac:dyDescent="0.35">
      <c r="A194" s="48"/>
      <c r="B194" s="48"/>
      <c r="C194" s="48"/>
      <c r="D194" s="1" t="s">
        <v>3</v>
      </c>
      <c r="E194" s="1" t="s">
        <v>41</v>
      </c>
      <c r="F194" s="1">
        <v>365</v>
      </c>
      <c r="G194" s="2">
        <v>200206.75</v>
      </c>
      <c r="H194" s="2">
        <v>502976.7</v>
      </c>
      <c r="I194" s="2">
        <v>820536.05</v>
      </c>
      <c r="J194" s="2">
        <v>1523719.5</v>
      </c>
      <c r="K194" s="2">
        <v>3312</v>
      </c>
      <c r="L194" s="2"/>
      <c r="M194" s="2"/>
      <c r="N194" s="1"/>
    </row>
    <row r="195" spans="1:14" x14ac:dyDescent="0.35">
      <c r="A195" s="48"/>
      <c r="B195" s="48"/>
      <c r="C195" s="48"/>
      <c r="D195" s="1" t="s">
        <v>4</v>
      </c>
      <c r="E195" s="1" t="s">
        <v>41</v>
      </c>
      <c r="F195" s="1">
        <v>0</v>
      </c>
      <c r="G195" s="2">
        <v>0</v>
      </c>
      <c r="H195" s="2">
        <v>0</v>
      </c>
      <c r="I195" s="2">
        <v>0</v>
      </c>
      <c r="J195" s="2">
        <v>0</v>
      </c>
      <c r="K195" s="2">
        <v>0</v>
      </c>
      <c r="L195" s="2"/>
      <c r="M195" s="2"/>
      <c r="N195" s="1" t="s">
        <v>51</v>
      </c>
    </row>
    <row r="196" spans="1:14" x14ac:dyDescent="0.35">
      <c r="A196" s="48"/>
      <c r="B196" s="48"/>
      <c r="C196" s="48"/>
      <c r="D196" s="1" t="s">
        <v>3</v>
      </c>
      <c r="E196" s="1" t="s">
        <v>40</v>
      </c>
      <c r="F196" s="1">
        <v>365</v>
      </c>
      <c r="G196" s="2">
        <v>401996</v>
      </c>
      <c r="H196" s="2">
        <v>941254.8</v>
      </c>
      <c r="I196" s="2">
        <v>1400771.2</v>
      </c>
      <c r="J196" s="2">
        <v>2744022</v>
      </c>
      <c r="K196" s="2">
        <v>7682</v>
      </c>
      <c r="L196" s="2"/>
      <c r="M196" s="2"/>
      <c r="N196" s="1"/>
    </row>
    <row r="197" spans="1:14" x14ac:dyDescent="0.35">
      <c r="A197" s="48"/>
      <c r="B197" s="48"/>
      <c r="C197" s="48"/>
      <c r="D197" s="1" t="s">
        <v>3</v>
      </c>
      <c r="E197" s="1" t="s">
        <v>40</v>
      </c>
      <c r="F197" s="1">
        <v>365</v>
      </c>
      <c r="G197" s="2">
        <v>262700.79999999999</v>
      </c>
      <c r="H197" s="2">
        <v>622898.80000000005</v>
      </c>
      <c r="I197" s="2">
        <v>1051840.8</v>
      </c>
      <c r="J197" s="2">
        <v>1937440.4000000001</v>
      </c>
      <c r="K197" s="2">
        <v>5622</v>
      </c>
      <c r="L197" s="2"/>
      <c r="M197" s="2"/>
      <c r="N197" s="1"/>
    </row>
    <row r="198" spans="1:14" x14ac:dyDescent="0.35">
      <c r="A198" s="48"/>
      <c r="B198" s="48"/>
      <c r="C198" s="48"/>
      <c r="D198" s="1" t="s">
        <v>3</v>
      </c>
      <c r="E198" s="1" t="s">
        <v>41</v>
      </c>
      <c r="F198" s="1">
        <v>43</v>
      </c>
      <c r="G198" s="2">
        <v>1314.54</v>
      </c>
      <c r="H198" s="2">
        <v>2770.05</v>
      </c>
      <c r="I198" s="2">
        <v>3053</v>
      </c>
      <c r="J198" s="2">
        <v>7137.59</v>
      </c>
      <c r="K198" s="2">
        <v>40</v>
      </c>
      <c r="L198" s="2"/>
      <c r="M198" s="2"/>
      <c r="N198" s="1"/>
    </row>
    <row r="199" spans="1:14" x14ac:dyDescent="0.35">
      <c r="A199" s="48"/>
      <c r="B199" s="48"/>
      <c r="C199" s="48"/>
      <c r="D199" s="1" t="s">
        <v>3</v>
      </c>
      <c r="E199" s="1" t="s">
        <v>40</v>
      </c>
      <c r="F199" s="1">
        <v>365</v>
      </c>
      <c r="G199" s="2">
        <v>415094.05</v>
      </c>
      <c r="H199" s="2">
        <v>1072988.8999999999</v>
      </c>
      <c r="I199" s="2">
        <v>1422206.25</v>
      </c>
      <c r="J199" s="2">
        <v>2910289.2</v>
      </c>
      <c r="K199" s="2">
        <v>7053</v>
      </c>
      <c r="L199" s="2"/>
      <c r="M199" s="2"/>
      <c r="N199" s="1"/>
    </row>
    <row r="200" spans="1:14" x14ac:dyDescent="0.35">
      <c r="A200" s="48"/>
      <c r="B200" s="48"/>
      <c r="C200" s="48"/>
      <c r="D200" s="1" t="s">
        <v>3</v>
      </c>
      <c r="E200" s="1" t="s">
        <v>39</v>
      </c>
      <c r="F200" s="1">
        <v>365</v>
      </c>
      <c r="G200" s="2">
        <v>309526.49</v>
      </c>
      <c r="H200" s="2">
        <v>812942.46</v>
      </c>
      <c r="I200" s="2">
        <v>768475.15</v>
      </c>
      <c r="J200" s="2">
        <v>1890944.1</v>
      </c>
      <c r="K200" s="2">
        <v>5974</v>
      </c>
      <c r="L200" s="2"/>
      <c r="M200" s="2"/>
      <c r="N200" s="1"/>
    </row>
    <row r="201" spans="1:14" x14ac:dyDescent="0.35">
      <c r="A201" s="48"/>
      <c r="B201" s="48"/>
      <c r="C201" s="48"/>
      <c r="D201" s="1" t="s">
        <v>3</v>
      </c>
      <c r="E201" s="1" t="s">
        <v>39</v>
      </c>
      <c r="F201" s="1">
        <v>365</v>
      </c>
      <c r="G201" s="2">
        <v>86915.96</v>
      </c>
      <c r="H201" s="2">
        <v>266704.96000000002</v>
      </c>
      <c r="I201" s="2">
        <v>288624.02</v>
      </c>
      <c r="J201" s="2">
        <v>642244.94000000006</v>
      </c>
      <c r="K201" s="2">
        <v>2500</v>
      </c>
      <c r="L201" s="2"/>
      <c r="M201" s="2"/>
      <c r="N201" s="1"/>
    </row>
    <row r="202" spans="1:14" x14ac:dyDescent="0.35">
      <c r="A202" s="48"/>
      <c r="B202" s="48"/>
      <c r="C202" s="48"/>
      <c r="D202" s="1" t="s">
        <v>4</v>
      </c>
      <c r="E202" s="1" t="s">
        <v>39</v>
      </c>
      <c r="F202" s="1">
        <v>365</v>
      </c>
      <c r="G202" s="2">
        <v>33946.04</v>
      </c>
      <c r="H202" s="2">
        <v>85877.73</v>
      </c>
      <c r="I202" s="2">
        <v>120372.51</v>
      </c>
      <c r="J202" s="2">
        <v>240196.27999999997</v>
      </c>
      <c r="K202" s="2">
        <v>953</v>
      </c>
      <c r="L202" s="2"/>
      <c r="M202" s="2"/>
      <c r="N202" s="1"/>
    </row>
    <row r="203" spans="1:14" x14ac:dyDescent="0.35">
      <c r="A203" s="48"/>
      <c r="B203" s="48"/>
      <c r="C203" s="48"/>
      <c r="D203" s="1" t="s">
        <v>4</v>
      </c>
      <c r="E203" s="1" t="s">
        <v>39</v>
      </c>
      <c r="F203" s="1">
        <v>365</v>
      </c>
      <c r="G203" s="2">
        <v>67569</v>
      </c>
      <c r="H203" s="2">
        <v>150531.57999999999</v>
      </c>
      <c r="I203" s="2">
        <v>218530.09</v>
      </c>
      <c r="J203" s="2">
        <v>436630.67</v>
      </c>
      <c r="K203" s="2">
        <v>1846</v>
      </c>
      <c r="L203" s="2"/>
      <c r="M203" s="2"/>
      <c r="N203" s="1"/>
    </row>
    <row r="204" spans="1:14" x14ac:dyDescent="0.35">
      <c r="A204" s="48"/>
      <c r="B204" s="48"/>
      <c r="C204" s="48"/>
      <c r="D204" s="1" t="s">
        <v>3</v>
      </c>
      <c r="E204" s="1" t="s">
        <v>41</v>
      </c>
      <c r="F204" s="1">
        <v>365</v>
      </c>
      <c r="G204" s="2">
        <v>204212.43</v>
      </c>
      <c r="H204" s="2">
        <v>542822.35</v>
      </c>
      <c r="I204" s="2">
        <v>630923.5</v>
      </c>
      <c r="J204" s="2">
        <v>1377958.28</v>
      </c>
      <c r="K204" s="2">
        <v>3718</v>
      </c>
      <c r="L204" s="2"/>
      <c r="M204" s="2"/>
      <c r="N204" s="1"/>
    </row>
    <row r="205" spans="1:14" x14ac:dyDescent="0.35">
      <c r="A205" s="48"/>
      <c r="B205" s="48"/>
      <c r="C205" s="48"/>
      <c r="D205" s="1" t="s">
        <v>3</v>
      </c>
      <c r="E205" s="1" t="s">
        <v>41</v>
      </c>
      <c r="F205" s="1">
        <v>365</v>
      </c>
      <c r="G205" s="2">
        <v>186965.32</v>
      </c>
      <c r="H205" s="2">
        <v>488027.35</v>
      </c>
      <c r="I205" s="2">
        <v>639537.25</v>
      </c>
      <c r="J205" s="2">
        <v>1314529.92</v>
      </c>
      <c r="K205" s="2">
        <v>2965</v>
      </c>
      <c r="L205" s="2"/>
      <c r="M205" s="2"/>
      <c r="N205" s="1"/>
    </row>
    <row r="206" spans="1:14" x14ac:dyDescent="0.35">
      <c r="A206" s="48"/>
      <c r="B206" s="48"/>
      <c r="C206" s="48"/>
      <c r="D206" s="1" t="s">
        <v>3</v>
      </c>
      <c r="E206" s="1" t="s">
        <v>41</v>
      </c>
      <c r="F206" s="1">
        <v>48</v>
      </c>
      <c r="G206" s="2">
        <v>0</v>
      </c>
      <c r="H206" s="2">
        <v>2514.66</v>
      </c>
      <c r="I206" s="2">
        <v>3833.82</v>
      </c>
      <c r="J206" s="2">
        <v>6348.48</v>
      </c>
      <c r="K206" s="2">
        <v>12</v>
      </c>
      <c r="L206" s="2"/>
      <c r="M206" s="2"/>
      <c r="N206" s="1"/>
    </row>
    <row r="207" spans="1:14" x14ac:dyDescent="0.35">
      <c r="A207" s="48"/>
      <c r="B207" s="48"/>
      <c r="C207" s="48"/>
      <c r="D207" s="1" t="s">
        <v>2</v>
      </c>
      <c r="E207" s="1" t="s">
        <v>41</v>
      </c>
      <c r="F207" s="1">
        <v>56</v>
      </c>
      <c r="G207" s="2">
        <v>0</v>
      </c>
      <c r="H207" s="2">
        <v>0</v>
      </c>
      <c r="I207" s="2">
        <v>0</v>
      </c>
      <c r="J207" s="2">
        <v>0</v>
      </c>
      <c r="K207" s="2">
        <v>0</v>
      </c>
      <c r="L207" s="2"/>
      <c r="M207" s="2"/>
      <c r="N207" s="1" t="s">
        <v>52</v>
      </c>
    </row>
    <row r="208" spans="1:14" x14ac:dyDescent="0.35">
      <c r="A208" s="48"/>
      <c r="B208" s="48"/>
      <c r="C208" s="48"/>
      <c r="D208" s="1" t="s">
        <v>2</v>
      </c>
      <c r="E208" s="1" t="s">
        <v>40</v>
      </c>
      <c r="F208" s="1">
        <v>365</v>
      </c>
      <c r="G208" s="2">
        <v>39739.129999999997</v>
      </c>
      <c r="H208" s="2">
        <v>94705.25</v>
      </c>
      <c r="I208" s="2">
        <v>157716.15</v>
      </c>
      <c r="J208" s="2">
        <v>292160.53000000003</v>
      </c>
      <c r="K208" s="2">
        <v>1032</v>
      </c>
      <c r="L208" s="2"/>
      <c r="M208" s="2"/>
      <c r="N208" s="1"/>
    </row>
    <row r="209" spans="1:14" x14ac:dyDescent="0.35">
      <c r="A209" s="48"/>
      <c r="B209" s="48"/>
      <c r="C209" s="48"/>
      <c r="D209" s="1" t="s">
        <v>2</v>
      </c>
      <c r="E209" s="1" t="s">
        <v>40</v>
      </c>
      <c r="F209" s="1">
        <v>365</v>
      </c>
      <c r="G209" s="2">
        <v>13996.28</v>
      </c>
      <c r="H209" s="2">
        <v>30208.54</v>
      </c>
      <c r="I209" s="2">
        <v>61225.1</v>
      </c>
      <c r="J209" s="2">
        <v>105429.92</v>
      </c>
      <c r="K209" s="2">
        <v>351</v>
      </c>
      <c r="L209" s="2"/>
      <c r="M209" s="2"/>
      <c r="N209" s="1"/>
    </row>
    <row r="210" spans="1:14" x14ac:dyDescent="0.35">
      <c r="A210" s="48"/>
      <c r="B210" s="48"/>
      <c r="C210" s="48"/>
      <c r="D210" s="1" t="s">
        <v>2</v>
      </c>
      <c r="E210" s="1" t="s">
        <v>40</v>
      </c>
      <c r="F210" s="1">
        <v>365</v>
      </c>
      <c r="G210" s="2">
        <v>22412.09</v>
      </c>
      <c r="H210" s="2">
        <v>50476.26</v>
      </c>
      <c r="I210" s="2">
        <v>84222.1</v>
      </c>
      <c r="J210" s="2">
        <v>157110.45000000001</v>
      </c>
      <c r="K210" s="2">
        <v>624</v>
      </c>
      <c r="L210" s="2"/>
      <c r="M210" s="2"/>
      <c r="N210" s="1"/>
    </row>
    <row r="211" spans="1:14" x14ac:dyDescent="0.35">
      <c r="A211" s="48"/>
      <c r="B211" s="48"/>
      <c r="C211" s="48"/>
      <c r="D211" s="1" t="s">
        <v>2</v>
      </c>
      <c r="E211" s="1" t="s">
        <v>41</v>
      </c>
      <c r="F211" s="1">
        <v>365</v>
      </c>
      <c r="G211" s="2">
        <v>25796.53</v>
      </c>
      <c r="H211" s="2">
        <v>62597.59</v>
      </c>
      <c r="I211" s="2">
        <v>85272.26</v>
      </c>
      <c r="J211" s="2">
        <v>173666.38</v>
      </c>
      <c r="K211" s="2">
        <v>598</v>
      </c>
      <c r="L211" s="2"/>
      <c r="M211" s="2"/>
      <c r="N211" s="1"/>
    </row>
    <row r="212" spans="1:14" x14ac:dyDescent="0.35">
      <c r="A212" s="48"/>
      <c r="B212" s="48"/>
      <c r="C212" s="48"/>
      <c r="D212" s="1" t="s">
        <v>4</v>
      </c>
      <c r="E212" s="1" t="s">
        <v>41</v>
      </c>
      <c r="F212" s="1">
        <v>365</v>
      </c>
      <c r="G212" s="2">
        <v>29157.05</v>
      </c>
      <c r="H212" s="2">
        <v>65092.67</v>
      </c>
      <c r="I212" s="2">
        <v>94701.03</v>
      </c>
      <c r="J212" s="2">
        <v>188950.75</v>
      </c>
      <c r="K212" s="2">
        <v>775</v>
      </c>
      <c r="L212" s="2"/>
      <c r="M212" s="2"/>
      <c r="N212" s="1"/>
    </row>
    <row r="213" spans="1:14" x14ac:dyDescent="0.35">
      <c r="A213" s="48"/>
      <c r="B213" s="48"/>
      <c r="C213" s="48"/>
      <c r="D213" s="1" t="s">
        <v>2</v>
      </c>
      <c r="E213" s="1" t="s">
        <v>40</v>
      </c>
      <c r="F213" s="1">
        <v>365</v>
      </c>
      <c r="G213" s="2">
        <v>18525.919999999998</v>
      </c>
      <c r="H213" s="2">
        <v>41855.360000000001</v>
      </c>
      <c r="I213" s="2">
        <v>64129.919999999998</v>
      </c>
      <c r="J213" s="2">
        <v>124511.2</v>
      </c>
      <c r="K213" s="2">
        <v>429</v>
      </c>
      <c r="L213" s="2"/>
      <c r="M213" s="2"/>
      <c r="N213" s="1"/>
    </row>
    <row r="214" spans="1:14" x14ac:dyDescent="0.35">
      <c r="A214" s="48"/>
      <c r="B214" s="48"/>
      <c r="C214" s="48"/>
      <c r="D214" s="1" t="s">
        <v>2</v>
      </c>
      <c r="E214" s="1" t="s">
        <v>40</v>
      </c>
      <c r="F214" s="1">
        <v>365</v>
      </c>
      <c r="G214" s="2">
        <v>23701.55</v>
      </c>
      <c r="H214" s="2">
        <v>46350.6</v>
      </c>
      <c r="I214" s="2">
        <v>79072.03</v>
      </c>
      <c r="J214" s="2">
        <v>149124.18</v>
      </c>
      <c r="K214" s="2">
        <v>691</v>
      </c>
      <c r="L214" s="2"/>
      <c r="M214" s="2"/>
      <c r="N214" s="1"/>
    </row>
    <row r="215" spans="1:14" x14ac:dyDescent="0.35">
      <c r="A215" s="48"/>
      <c r="B215" s="48"/>
      <c r="C215" s="48"/>
      <c r="D215" s="1" t="s">
        <v>2</v>
      </c>
      <c r="E215" s="1" t="s">
        <v>40</v>
      </c>
      <c r="F215" s="1">
        <v>365</v>
      </c>
      <c r="G215" s="2">
        <v>18061.849999999999</v>
      </c>
      <c r="H215" s="2">
        <v>42774.080000000002</v>
      </c>
      <c r="I215" s="2">
        <v>65612.25</v>
      </c>
      <c r="J215" s="2">
        <v>126448.18</v>
      </c>
      <c r="K215" s="2">
        <v>470</v>
      </c>
      <c r="L215" s="2"/>
      <c r="M215" s="2"/>
      <c r="N215" s="1"/>
    </row>
    <row r="216" spans="1:14" x14ac:dyDescent="0.35">
      <c r="A216" s="48"/>
      <c r="B216" s="48"/>
      <c r="C216" s="48"/>
      <c r="D216" s="1" t="s">
        <v>2</v>
      </c>
      <c r="E216" s="1" t="s">
        <v>41</v>
      </c>
      <c r="F216" s="1">
        <v>365</v>
      </c>
      <c r="G216" s="2">
        <v>19963.03</v>
      </c>
      <c r="H216" s="2">
        <v>48135.8</v>
      </c>
      <c r="I216" s="2">
        <v>72851.520000000004</v>
      </c>
      <c r="J216" s="2">
        <v>140950.35</v>
      </c>
      <c r="K216" s="2">
        <v>447</v>
      </c>
      <c r="L216" s="2"/>
      <c r="M216" s="2"/>
      <c r="N216" s="1"/>
    </row>
    <row r="217" spans="1:14" x14ac:dyDescent="0.35">
      <c r="A217" s="48"/>
      <c r="B217" s="48"/>
      <c r="C217" s="48"/>
      <c r="D217" s="1" t="s">
        <v>2</v>
      </c>
      <c r="E217" s="1" t="s">
        <v>41</v>
      </c>
      <c r="F217" s="1">
        <v>365</v>
      </c>
      <c r="G217" s="2">
        <v>26458.3</v>
      </c>
      <c r="H217" s="2">
        <v>57038.2</v>
      </c>
      <c r="I217" s="2">
        <v>85485.25</v>
      </c>
      <c r="J217" s="2">
        <v>168981.75</v>
      </c>
      <c r="K217" s="2">
        <v>676</v>
      </c>
      <c r="L217" s="2"/>
      <c r="M217" s="2"/>
      <c r="N217" s="1"/>
    </row>
    <row r="218" spans="1:14" x14ac:dyDescent="0.35">
      <c r="A218" s="48"/>
      <c r="B218" s="48"/>
      <c r="C218" s="48"/>
      <c r="D218" s="1" t="s">
        <v>2</v>
      </c>
      <c r="E218" s="1" t="s">
        <v>41</v>
      </c>
      <c r="F218" s="1">
        <v>365</v>
      </c>
      <c r="G218" s="2">
        <v>16241.23</v>
      </c>
      <c r="H218" s="2">
        <v>40516.79</v>
      </c>
      <c r="I218" s="2">
        <v>45578.81</v>
      </c>
      <c r="J218" s="2">
        <v>102336.83</v>
      </c>
      <c r="K218" s="2">
        <v>347</v>
      </c>
      <c r="L218" s="2"/>
      <c r="M218" s="2"/>
      <c r="N218" s="1"/>
    </row>
    <row r="219" spans="1:14" x14ac:dyDescent="0.35">
      <c r="A219" s="48"/>
      <c r="B219" s="48"/>
      <c r="C219" s="48"/>
      <c r="D219" s="1" t="s">
        <v>2</v>
      </c>
      <c r="E219" s="1" t="s">
        <v>41</v>
      </c>
      <c r="F219" s="1">
        <v>365</v>
      </c>
      <c r="G219" s="2">
        <v>11257.2</v>
      </c>
      <c r="H219" s="2">
        <v>23375.74</v>
      </c>
      <c r="I219" s="2">
        <v>46820.26</v>
      </c>
      <c r="J219" s="2">
        <v>81453.200000000012</v>
      </c>
      <c r="K219" s="2">
        <v>444</v>
      </c>
      <c r="L219" s="2"/>
      <c r="M219" s="2"/>
      <c r="N219" s="1"/>
    </row>
    <row r="220" spans="1:14" x14ac:dyDescent="0.35">
      <c r="A220" s="48"/>
      <c r="B220" s="48"/>
      <c r="C220" s="48"/>
      <c r="D220" s="1" t="s">
        <v>2</v>
      </c>
      <c r="E220" s="1" t="s">
        <v>41</v>
      </c>
      <c r="F220" s="1">
        <v>365</v>
      </c>
      <c r="G220" s="2">
        <v>11813.75</v>
      </c>
      <c r="H220" s="2">
        <v>27135.43</v>
      </c>
      <c r="I220" s="2">
        <v>41395.800000000003</v>
      </c>
      <c r="J220" s="2">
        <v>80344.98000000001</v>
      </c>
      <c r="K220" s="2">
        <v>288</v>
      </c>
      <c r="L220" s="2"/>
      <c r="M220" s="2"/>
      <c r="N220" s="1"/>
    </row>
    <row r="221" spans="1:14" x14ac:dyDescent="0.35">
      <c r="A221" s="48"/>
      <c r="B221" s="48"/>
      <c r="C221" s="48"/>
      <c r="D221" s="1" t="s">
        <v>2</v>
      </c>
      <c r="E221" s="1" t="s">
        <v>41</v>
      </c>
      <c r="F221" s="1">
        <v>365</v>
      </c>
      <c r="G221" s="2">
        <v>19990.46</v>
      </c>
      <c r="H221" s="2">
        <v>45655.92</v>
      </c>
      <c r="I221" s="2">
        <v>64618.25</v>
      </c>
      <c r="J221" s="2">
        <v>130264.63</v>
      </c>
      <c r="K221" s="2">
        <v>594</v>
      </c>
      <c r="L221" s="2"/>
      <c r="M221" s="2"/>
      <c r="N221" s="1"/>
    </row>
    <row r="222" spans="1:14" x14ac:dyDescent="0.35">
      <c r="A222" s="48"/>
      <c r="B222" s="48"/>
      <c r="C222" s="48"/>
      <c r="D222" s="1" t="s">
        <v>2</v>
      </c>
      <c r="E222" s="1" t="s">
        <v>41</v>
      </c>
      <c r="F222" s="1">
        <v>167</v>
      </c>
      <c r="G222" s="2">
        <v>2621.85</v>
      </c>
      <c r="H222" s="2">
        <v>9068.91</v>
      </c>
      <c r="I222" s="2">
        <v>8731.5300000000007</v>
      </c>
      <c r="J222" s="2">
        <v>20422.29</v>
      </c>
      <c r="K222" s="2">
        <v>104</v>
      </c>
      <c r="L222" s="2"/>
      <c r="M222" s="2"/>
      <c r="N222" s="1"/>
    </row>
    <row r="223" spans="1:14" x14ac:dyDescent="0.35">
      <c r="A223" s="48"/>
      <c r="B223" s="48"/>
      <c r="C223" s="48"/>
      <c r="D223" s="1" t="s">
        <v>4</v>
      </c>
      <c r="E223" s="1" t="s">
        <v>41</v>
      </c>
      <c r="F223" s="1">
        <v>365</v>
      </c>
      <c r="G223" s="2">
        <v>14020.99</v>
      </c>
      <c r="H223" s="2">
        <v>32028.99</v>
      </c>
      <c r="I223" s="2">
        <v>48488.11</v>
      </c>
      <c r="J223" s="2">
        <v>94538.09</v>
      </c>
      <c r="K223" s="2">
        <v>309</v>
      </c>
      <c r="L223" s="2"/>
      <c r="M223" s="2"/>
      <c r="N223" s="1"/>
    </row>
    <row r="224" spans="1:14" x14ac:dyDescent="0.35">
      <c r="A224" s="48"/>
      <c r="B224" s="48"/>
      <c r="C224" s="48"/>
      <c r="D224" s="1" t="s">
        <v>4</v>
      </c>
      <c r="E224" s="1" t="s">
        <v>41</v>
      </c>
      <c r="F224" s="1">
        <v>300</v>
      </c>
      <c r="G224" s="2">
        <v>7320.16</v>
      </c>
      <c r="H224" s="2">
        <v>24129.599999999999</v>
      </c>
      <c r="I224" s="2">
        <v>34227.360000000001</v>
      </c>
      <c r="J224" s="2">
        <v>65677.119999999995</v>
      </c>
      <c r="K224" s="2">
        <v>299</v>
      </c>
      <c r="L224" s="2"/>
      <c r="M224" s="2"/>
      <c r="N224" s="1"/>
    </row>
    <row r="225" spans="1:14" x14ac:dyDescent="0.35">
      <c r="A225" s="48"/>
      <c r="B225" s="48"/>
      <c r="C225" s="48"/>
      <c r="D225" s="1" t="s">
        <v>4</v>
      </c>
      <c r="E225" s="1" t="s">
        <v>41</v>
      </c>
      <c r="F225" s="1">
        <v>144</v>
      </c>
      <c r="G225" s="2">
        <v>1028.53</v>
      </c>
      <c r="H225" s="2">
        <v>3405.27</v>
      </c>
      <c r="I225" s="2">
        <v>5480.55</v>
      </c>
      <c r="J225" s="2">
        <v>9914.35</v>
      </c>
      <c r="K225" s="2">
        <v>81</v>
      </c>
      <c r="L225" s="2"/>
      <c r="M225" s="2"/>
      <c r="N225" s="1"/>
    </row>
    <row r="226" spans="1:14" x14ac:dyDescent="0.35">
      <c r="A226" s="48"/>
      <c r="B226" s="48"/>
      <c r="C226" s="48"/>
      <c r="D226" s="1" t="s">
        <v>2</v>
      </c>
      <c r="E226" s="1" t="s">
        <v>41</v>
      </c>
      <c r="F226" s="1">
        <v>227</v>
      </c>
      <c r="G226" s="2">
        <v>1442.57</v>
      </c>
      <c r="H226" s="2">
        <v>5251.77</v>
      </c>
      <c r="I226" s="2">
        <v>7849.88</v>
      </c>
      <c r="J226" s="2">
        <v>14544.220000000001</v>
      </c>
      <c r="K226" s="2">
        <v>59</v>
      </c>
      <c r="L226" s="2"/>
      <c r="M226" s="2"/>
      <c r="N226" s="1"/>
    </row>
    <row r="227" spans="1:14" x14ac:dyDescent="0.35">
      <c r="A227" s="48"/>
      <c r="B227" s="48"/>
      <c r="C227" s="48"/>
      <c r="D227" s="1" t="s">
        <v>4</v>
      </c>
      <c r="E227" s="1" t="s">
        <v>41</v>
      </c>
      <c r="F227" s="1">
        <v>365</v>
      </c>
      <c r="G227" s="2">
        <v>21994.21</v>
      </c>
      <c r="H227" s="2">
        <v>51629.54</v>
      </c>
      <c r="I227" s="2">
        <v>77369.210000000006</v>
      </c>
      <c r="J227" s="2">
        <v>150992.96000000002</v>
      </c>
      <c r="K227" s="2">
        <v>493</v>
      </c>
      <c r="L227" s="2"/>
      <c r="M227" s="2"/>
      <c r="N227" s="1"/>
    </row>
    <row r="228" spans="1:14" x14ac:dyDescent="0.35">
      <c r="A228" s="48"/>
      <c r="B228" s="48"/>
      <c r="C228" s="48"/>
      <c r="D228" s="1" t="s">
        <v>4</v>
      </c>
      <c r="E228" s="1" t="s">
        <v>41</v>
      </c>
      <c r="F228" s="1">
        <v>359</v>
      </c>
      <c r="G228" s="2">
        <v>18492.54</v>
      </c>
      <c r="H228" s="2">
        <v>35435.620000000003</v>
      </c>
      <c r="I228" s="2">
        <v>67915.33</v>
      </c>
      <c r="J228" s="2">
        <v>121843.49</v>
      </c>
      <c r="K228" s="2">
        <v>434</v>
      </c>
      <c r="L228" s="2"/>
      <c r="M228" s="2"/>
      <c r="N228" s="1"/>
    </row>
    <row r="229" spans="1:14" x14ac:dyDescent="0.35">
      <c r="A229" s="48"/>
      <c r="B229" s="48"/>
      <c r="C229" s="48"/>
      <c r="D229" s="1" t="s">
        <v>4</v>
      </c>
      <c r="E229" s="1" t="s">
        <v>41</v>
      </c>
      <c r="F229" s="1">
        <v>365</v>
      </c>
      <c r="G229" s="2">
        <v>34672.699999999997</v>
      </c>
      <c r="H229" s="2">
        <v>69193.350000000006</v>
      </c>
      <c r="I229" s="2">
        <v>105041.28</v>
      </c>
      <c r="J229" s="2">
        <v>208907.33000000002</v>
      </c>
      <c r="K229" s="2">
        <v>1244</v>
      </c>
      <c r="L229" s="2"/>
      <c r="M229" s="2"/>
      <c r="N229" s="1"/>
    </row>
    <row r="230" spans="1:14" x14ac:dyDescent="0.35">
      <c r="A230" s="48"/>
      <c r="B230" s="48"/>
      <c r="C230" s="48"/>
      <c r="D230" s="1" t="s">
        <v>4</v>
      </c>
      <c r="E230" s="1" t="s">
        <v>41</v>
      </c>
      <c r="F230" s="1">
        <v>365</v>
      </c>
      <c r="G230" s="2">
        <v>15634.53</v>
      </c>
      <c r="H230" s="2">
        <v>40151.94</v>
      </c>
      <c r="I230" s="2">
        <v>59193.21</v>
      </c>
      <c r="J230" s="2">
        <v>114979.68</v>
      </c>
      <c r="K230" s="2">
        <v>468</v>
      </c>
      <c r="L230" s="2"/>
      <c r="M230" s="2"/>
      <c r="N230" s="1"/>
    </row>
    <row r="231" spans="1:14" x14ac:dyDescent="0.35">
      <c r="A231" s="48"/>
      <c r="B231" s="48"/>
      <c r="C231" s="48"/>
      <c r="D231" s="1" t="s">
        <v>4</v>
      </c>
      <c r="E231" s="1" t="s">
        <v>41</v>
      </c>
      <c r="F231" s="1">
        <v>365</v>
      </c>
      <c r="G231" s="2">
        <v>30868.9</v>
      </c>
      <c r="H231" s="2">
        <v>71565.22</v>
      </c>
      <c r="I231" s="2">
        <v>109249.94</v>
      </c>
      <c r="J231" s="2">
        <v>211684.06</v>
      </c>
      <c r="K231" s="2">
        <v>785</v>
      </c>
      <c r="L231" s="2"/>
      <c r="M231" s="2"/>
      <c r="N231" s="1"/>
    </row>
    <row r="232" spans="1:14" x14ac:dyDescent="0.35">
      <c r="A232" s="48"/>
      <c r="B232" s="48"/>
      <c r="C232" s="48"/>
      <c r="D232" s="1" t="s">
        <v>4</v>
      </c>
      <c r="E232" s="1" t="s">
        <v>41</v>
      </c>
      <c r="F232" s="1">
        <v>261</v>
      </c>
      <c r="G232" s="2">
        <v>11892</v>
      </c>
      <c r="H232" s="2">
        <v>21992.16</v>
      </c>
      <c r="I232" s="2">
        <v>44292</v>
      </c>
      <c r="J232" s="2">
        <v>78176.160000000003</v>
      </c>
      <c r="K232" s="2">
        <v>295</v>
      </c>
      <c r="L232" s="2"/>
      <c r="M232" s="2"/>
      <c r="N232" s="1"/>
    </row>
    <row r="233" spans="1:14" x14ac:dyDescent="0.35">
      <c r="A233" s="48"/>
      <c r="B233" s="48"/>
      <c r="C233" s="48"/>
      <c r="D233" s="1" t="s">
        <v>4</v>
      </c>
      <c r="E233" s="1" t="s">
        <v>41</v>
      </c>
      <c r="F233" s="1">
        <v>365</v>
      </c>
      <c r="G233" s="2">
        <v>140466.39000000001</v>
      </c>
      <c r="H233" s="2">
        <v>329224.44</v>
      </c>
      <c r="I233" s="2">
        <v>474607.92</v>
      </c>
      <c r="J233" s="2">
        <v>944298.75</v>
      </c>
      <c r="K233" s="2">
        <v>3866</v>
      </c>
      <c r="L233" s="2"/>
      <c r="M233" s="2"/>
      <c r="N233" s="1"/>
    </row>
    <row r="234" spans="1:14" x14ac:dyDescent="0.35">
      <c r="A234" s="48"/>
      <c r="B234" s="48"/>
      <c r="C234" s="48"/>
      <c r="D234" s="1" t="s">
        <v>2</v>
      </c>
      <c r="E234" s="1" t="s">
        <v>41</v>
      </c>
      <c r="F234" s="1">
        <v>365</v>
      </c>
      <c r="G234" s="2">
        <v>14574.59</v>
      </c>
      <c r="H234" s="2">
        <v>32783.74</v>
      </c>
      <c r="I234" s="2">
        <v>48882.8</v>
      </c>
      <c r="J234" s="2">
        <v>96241.13</v>
      </c>
      <c r="K234" s="2">
        <v>366</v>
      </c>
      <c r="L234" s="2"/>
      <c r="M234" s="2"/>
      <c r="N234" s="1"/>
    </row>
    <row r="235" spans="1:14" x14ac:dyDescent="0.35">
      <c r="A235" s="48"/>
      <c r="B235" s="48"/>
      <c r="C235" s="48"/>
      <c r="D235" s="1" t="s">
        <v>2</v>
      </c>
      <c r="E235" s="1" t="s">
        <v>41</v>
      </c>
      <c r="F235" s="1">
        <v>365</v>
      </c>
      <c r="G235" s="2">
        <v>26453.33</v>
      </c>
      <c r="H235" s="2">
        <v>64849.13</v>
      </c>
      <c r="I235" s="2">
        <v>90448.25</v>
      </c>
      <c r="J235" s="2">
        <v>181750.71</v>
      </c>
      <c r="K235" s="2">
        <v>548</v>
      </c>
      <c r="L235" s="2"/>
      <c r="M235" s="2"/>
      <c r="N235" s="1"/>
    </row>
    <row r="236" spans="1:14" x14ac:dyDescent="0.35">
      <c r="A236" s="48"/>
      <c r="B236" s="48"/>
      <c r="C236" s="48"/>
      <c r="D236" s="1" t="s">
        <v>2</v>
      </c>
      <c r="E236" s="1" t="s">
        <v>40</v>
      </c>
      <c r="F236" s="1">
        <v>365</v>
      </c>
      <c r="G236" s="2">
        <v>15137.12</v>
      </c>
      <c r="H236" s="2">
        <v>25446.400000000001</v>
      </c>
      <c r="I236" s="2">
        <v>55344.32</v>
      </c>
      <c r="J236" s="2">
        <v>95927.84</v>
      </c>
      <c r="K236" s="2">
        <v>531</v>
      </c>
      <c r="L236" s="2"/>
      <c r="M236" s="2"/>
      <c r="N236" s="1"/>
    </row>
    <row r="237" spans="1:14" x14ac:dyDescent="0.35">
      <c r="A237" s="48"/>
      <c r="B237" s="48"/>
      <c r="C237" s="48"/>
      <c r="D237" s="1" t="s">
        <v>4</v>
      </c>
      <c r="E237" s="1" t="s">
        <v>41</v>
      </c>
      <c r="F237" s="1">
        <v>365</v>
      </c>
      <c r="G237" s="2">
        <v>48371.1</v>
      </c>
      <c r="H237" s="2">
        <v>119128.8</v>
      </c>
      <c r="I237" s="2">
        <v>149090.1</v>
      </c>
      <c r="J237" s="2">
        <v>316590</v>
      </c>
      <c r="K237" s="2">
        <v>1020</v>
      </c>
      <c r="L237" s="2"/>
      <c r="M237" s="2"/>
      <c r="N237" s="1"/>
    </row>
    <row r="238" spans="1:14" x14ac:dyDescent="0.35">
      <c r="A238" s="48"/>
      <c r="B238" s="48"/>
      <c r="C238" s="48"/>
      <c r="D238" s="1" t="s">
        <v>53</v>
      </c>
      <c r="E238" s="1" t="s">
        <v>40</v>
      </c>
      <c r="F238" s="1">
        <v>365</v>
      </c>
      <c r="G238" s="2">
        <v>4245.2700000000004</v>
      </c>
      <c r="H238" s="2">
        <v>13540.67</v>
      </c>
      <c r="I238" s="2">
        <v>21993.85</v>
      </c>
      <c r="J238" s="2">
        <v>39779.79</v>
      </c>
      <c r="K238" s="2">
        <v>11</v>
      </c>
      <c r="L238" s="2">
        <v>45.128</v>
      </c>
      <c r="M238" s="2">
        <v>33.143999999999998</v>
      </c>
      <c r="N238" s="1" t="s">
        <v>54</v>
      </c>
    </row>
    <row r="239" spans="1:14" x14ac:dyDescent="0.35">
      <c r="A239" s="48"/>
      <c r="B239" s="48"/>
      <c r="C239" s="48"/>
      <c r="D239" s="1" t="s">
        <v>2</v>
      </c>
      <c r="E239" s="1" t="s">
        <v>41</v>
      </c>
      <c r="F239" s="1">
        <v>365</v>
      </c>
      <c r="G239" s="2">
        <v>23667.48</v>
      </c>
      <c r="H239" s="2">
        <v>53034.15</v>
      </c>
      <c r="I239" s="2">
        <v>84142.95</v>
      </c>
      <c r="J239" s="2">
        <v>160844.58000000002</v>
      </c>
      <c r="K239" s="2">
        <v>660</v>
      </c>
      <c r="L239" s="2"/>
      <c r="M239" s="2"/>
      <c r="N239" s="1"/>
    </row>
    <row r="240" spans="1:14" x14ac:dyDescent="0.35">
      <c r="A240" s="48"/>
      <c r="B240" s="48"/>
      <c r="C240" s="48"/>
      <c r="D240" s="1" t="s">
        <v>2</v>
      </c>
      <c r="E240" s="1" t="s">
        <v>41</v>
      </c>
      <c r="F240" s="1">
        <v>365</v>
      </c>
      <c r="G240" s="2">
        <v>23913.55</v>
      </c>
      <c r="H240" s="2">
        <v>55279.83</v>
      </c>
      <c r="I240" s="2">
        <v>76153.850000000006</v>
      </c>
      <c r="J240" s="2">
        <v>155347.23000000001</v>
      </c>
      <c r="K240" s="2">
        <v>612</v>
      </c>
      <c r="L240" s="2"/>
      <c r="M240" s="2"/>
      <c r="N240" s="1"/>
    </row>
    <row r="241" spans="1:14" x14ac:dyDescent="0.35">
      <c r="A241" s="48"/>
      <c r="B241" s="48"/>
      <c r="C241" s="48"/>
      <c r="D241" s="1" t="s">
        <v>4</v>
      </c>
      <c r="E241" s="1" t="s">
        <v>41</v>
      </c>
      <c r="F241" s="1">
        <v>365</v>
      </c>
      <c r="G241" s="2">
        <v>6748.61</v>
      </c>
      <c r="H241" s="2">
        <v>16619.650000000001</v>
      </c>
      <c r="I241" s="2">
        <v>27750.62</v>
      </c>
      <c r="J241" s="2">
        <v>51118.880000000005</v>
      </c>
      <c r="K241" s="2">
        <v>171</v>
      </c>
      <c r="L241" s="2"/>
      <c r="M241" s="2"/>
      <c r="N241" s="1"/>
    </row>
    <row r="242" spans="1:14" x14ac:dyDescent="0.35">
      <c r="A242" s="48"/>
      <c r="B242" s="48"/>
      <c r="C242" s="48"/>
      <c r="D242" s="1" t="s">
        <v>4</v>
      </c>
      <c r="E242" s="1" t="s">
        <v>41</v>
      </c>
      <c r="F242" s="1">
        <v>365</v>
      </c>
      <c r="G242" s="2">
        <v>16465.12</v>
      </c>
      <c r="H242" s="2">
        <v>35398.370000000003</v>
      </c>
      <c r="I242" s="2">
        <v>55027.77</v>
      </c>
      <c r="J242" s="2">
        <v>106891.26000000001</v>
      </c>
      <c r="K242" s="2">
        <v>490</v>
      </c>
      <c r="L242" s="2"/>
      <c r="M242" s="2"/>
      <c r="N242" s="1"/>
    </row>
    <row r="243" spans="1:14" x14ac:dyDescent="0.35">
      <c r="A243" s="48"/>
      <c r="B243" s="48"/>
      <c r="C243" s="48"/>
      <c r="D243" s="1" t="s">
        <v>2</v>
      </c>
      <c r="E243" s="1" t="s">
        <v>41</v>
      </c>
      <c r="F243" s="1">
        <v>365</v>
      </c>
      <c r="G243" s="2">
        <v>19814.93</v>
      </c>
      <c r="H243" s="2">
        <v>41972.67</v>
      </c>
      <c r="I243" s="2">
        <v>60101.86</v>
      </c>
      <c r="J243" s="2">
        <v>121889.45999999999</v>
      </c>
      <c r="K243" s="2">
        <v>460</v>
      </c>
      <c r="L243" s="2"/>
      <c r="M243" s="2"/>
      <c r="N243" s="1"/>
    </row>
    <row r="244" spans="1:14" x14ac:dyDescent="0.35">
      <c r="A244" s="48"/>
      <c r="B244" s="48"/>
      <c r="C244" s="48"/>
      <c r="D244" s="1" t="s">
        <v>2</v>
      </c>
      <c r="E244" s="1" t="s">
        <v>41</v>
      </c>
      <c r="F244" s="1">
        <v>365</v>
      </c>
      <c r="G244" s="2">
        <v>24174.48</v>
      </c>
      <c r="H244" s="2">
        <v>46828.28</v>
      </c>
      <c r="I244" s="2">
        <v>71473.19</v>
      </c>
      <c r="J244" s="2">
        <v>142475.95000000001</v>
      </c>
      <c r="K244" s="2">
        <v>535</v>
      </c>
      <c r="L244" s="2"/>
      <c r="M244" s="2"/>
      <c r="N244" s="1"/>
    </row>
    <row r="245" spans="1:14" x14ac:dyDescent="0.35">
      <c r="A245" s="48"/>
      <c r="B245" s="48"/>
      <c r="C245" s="48"/>
      <c r="D245" s="1" t="s">
        <v>53</v>
      </c>
      <c r="E245" s="1" t="s">
        <v>40</v>
      </c>
      <c r="F245" s="1">
        <v>365</v>
      </c>
      <c r="G245" s="2">
        <v>16855.72</v>
      </c>
      <c r="H245" s="2">
        <v>35276.57</v>
      </c>
      <c r="I245" s="2">
        <v>54198</v>
      </c>
      <c r="J245" s="2">
        <v>106330.29000000001</v>
      </c>
      <c r="K245" s="2" t="s">
        <v>1</v>
      </c>
      <c r="L245" s="2">
        <v>264.56799999999998</v>
      </c>
      <c r="M245" s="2">
        <v>90.488</v>
      </c>
      <c r="N245" s="1" t="s">
        <v>55</v>
      </c>
    </row>
    <row r="246" spans="1:14" x14ac:dyDescent="0.35">
      <c r="A246" s="48"/>
      <c r="B246" s="48"/>
      <c r="C246" s="48"/>
      <c r="D246" s="1" t="s">
        <v>2</v>
      </c>
      <c r="E246" s="1" t="s">
        <v>41</v>
      </c>
      <c r="F246" s="1">
        <v>365</v>
      </c>
      <c r="G246" s="2">
        <v>8197.44</v>
      </c>
      <c r="H246" s="2">
        <v>21187.7</v>
      </c>
      <c r="I246" s="2">
        <v>31376.54</v>
      </c>
      <c r="J246" s="2">
        <v>60761.68</v>
      </c>
      <c r="K246" s="2">
        <v>234</v>
      </c>
      <c r="L246" s="2"/>
      <c r="M246" s="2"/>
      <c r="N246" s="1"/>
    </row>
    <row r="247" spans="1:14" x14ac:dyDescent="0.35">
      <c r="A247" s="48"/>
      <c r="B247" s="48"/>
      <c r="C247" s="48"/>
      <c r="D247" s="1" t="s">
        <v>4</v>
      </c>
      <c r="E247" s="1" t="s">
        <v>41</v>
      </c>
      <c r="F247" s="1">
        <v>365</v>
      </c>
      <c r="G247" s="2">
        <v>25258.1</v>
      </c>
      <c r="H247" s="2">
        <v>85542.56</v>
      </c>
      <c r="I247" s="2">
        <v>135778.07</v>
      </c>
      <c r="J247" s="2">
        <v>246578.73</v>
      </c>
      <c r="K247" s="2">
        <v>556</v>
      </c>
      <c r="L247" s="2"/>
      <c r="M247" s="2"/>
      <c r="N247" s="1"/>
    </row>
    <row r="248" spans="1:14" x14ac:dyDescent="0.35">
      <c r="A248" s="48"/>
      <c r="B248" s="48"/>
      <c r="C248" s="48"/>
      <c r="D248" s="1" t="s">
        <v>4</v>
      </c>
      <c r="E248" s="1" t="s">
        <v>41</v>
      </c>
      <c r="F248" s="1">
        <v>365</v>
      </c>
      <c r="G248" s="2">
        <v>305356.68</v>
      </c>
      <c r="H248" s="2">
        <v>776897.72</v>
      </c>
      <c r="I248" s="2">
        <v>1112200.6000000001</v>
      </c>
      <c r="J248" s="2">
        <v>2194455</v>
      </c>
      <c r="K248" s="2">
        <v>5609</v>
      </c>
      <c r="L248" s="2"/>
      <c r="M248" s="2"/>
      <c r="N248" s="1"/>
    </row>
    <row r="249" spans="1:14" x14ac:dyDescent="0.35">
      <c r="A249" s="48"/>
      <c r="B249" s="48"/>
      <c r="C249" s="48"/>
      <c r="D249" s="1" t="s">
        <v>2</v>
      </c>
      <c r="E249" s="1" t="s">
        <v>41</v>
      </c>
      <c r="F249" s="1">
        <v>365</v>
      </c>
      <c r="G249" s="2">
        <v>24943.05</v>
      </c>
      <c r="H249" s="2">
        <v>63502.45</v>
      </c>
      <c r="I249" s="2">
        <v>83588.850000000006</v>
      </c>
      <c r="J249" s="2">
        <v>172034.35</v>
      </c>
      <c r="K249" s="2">
        <v>624</v>
      </c>
      <c r="L249" s="2"/>
      <c r="M249" s="2"/>
      <c r="N249" s="1"/>
    </row>
    <row r="250" spans="1:14" x14ac:dyDescent="0.35">
      <c r="A250" s="48"/>
      <c r="B250" s="48"/>
      <c r="C250" s="48"/>
      <c r="D250" s="1" t="s">
        <v>4</v>
      </c>
      <c r="E250" s="1" t="s">
        <v>41</v>
      </c>
      <c r="F250" s="1">
        <v>365</v>
      </c>
      <c r="G250" s="2">
        <v>108562.98</v>
      </c>
      <c r="H250" s="2">
        <v>232239.66</v>
      </c>
      <c r="I250" s="2">
        <v>430064.73</v>
      </c>
      <c r="J250" s="2">
        <v>770867.37</v>
      </c>
      <c r="K250" s="2">
        <v>2783</v>
      </c>
      <c r="L250" s="2"/>
      <c r="M250" s="2"/>
      <c r="N250" s="1"/>
    </row>
    <row r="251" spans="1:14" x14ac:dyDescent="0.35">
      <c r="A251" s="48"/>
      <c r="B251" s="48"/>
      <c r="C251" s="48"/>
      <c r="D251" s="1" t="s">
        <v>2</v>
      </c>
      <c r="E251" s="1" t="s">
        <v>41</v>
      </c>
      <c r="F251" s="1">
        <v>365</v>
      </c>
      <c r="G251" s="2">
        <v>11358.44</v>
      </c>
      <c r="H251" s="2">
        <v>25923.1</v>
      </c>
      <c r="I251" s="2">
        <v>46995.68</v>
      </c>
      <c r="J251" s="2">
        <v>84277.22</v>
      </c>
      <c r="K251" s="2">
        <v>293</v>
      </c>
      <c r="L251" s="2"/>
      <c r="M251" s="2"/>
      <c r="N251" s="1"/>
    </row>
    <row r="252" spans="1:14" x14ac:dyDescent="0.35">
      <c r="A252" s="48"/>
      <c r="B252" s="48"/>
      <c r="C252" s="48"/>
      <c r="D252" s="1" t="s">
        <v>4</v>
      </c>
      <c r="E252" s="1" t="s">
        <v>41</v>
      </c>
      <c r="F252" s="1">
        <v>365</v>
      </c>
      <c r="G252" s="2">
        <v>31853.49</v>
      </c>
      <c r="H252" s="2">
        <v>62357.34</v>
      </c>
      <c r="I252" s="2">
        <v>129528.96000000001</v>
      </c>
      <c r="J252" s="2">
        <v>223739.79</v>
      </c>
      <c r="K252" s="2">
        <v>899</v>
      </c>
      <c r="L252" s="2"/>
      <c r="M252" s="2"/>
      <c r="N252" s="1"/>
    </row>
    <row r="253" spans="1:14" x14ac:dyDescent="0.35">
      <c r="A253" s="48"/>
      <c r="B253" s="48"/>
      <c r="C253" s="48"/>
      <c r="D253" s="1" t="s">
        <v>4</v>
      </c>
      <c r="E253" s="1" t="s">
        <v>41</v>
      </c>
      <c r="F253" s="1">
        <v>365</v>
      </c>
      <c r="G253" s="2">
        <v>15508.34</v>
      </c>
      <c r="H253" s="2">
        <v>38889.4</v>
      </c>
      <c r="I253" s="2">
        <v>35765.949999999997</v>
      </c>
      <c r="J253" s="2">
        <v>90163.69</v>
      </c>
      <c r="K253" s="2">
        <v>628</v>
      </c>
      <c r="L253" s="2"/>
      <c r="M253" s="2"/>
      <c r="N253" s="1"/>
    </row>
    <row r="254" spans="1:14" x14ac:dyDescent="0.35">
      <c r="A254" s="48"/>
      <c r="B254" s="48"/>
      <c r="C254" s="48"/>
      <c r="D254" s="1" t="s">
        <v>2</v>
      </c>
      <c r="E254" s="1" t="s">
        <v>41</v>
      </c>
      <c r="F254" s="1">
        <v>365</v>
      </c>
      <c r="G254" s="2">
        <v>20430.18</v>
      </c>
      <c r="H254" s="2">
        <v>35308.410000000003</v>
      </c>
      <c r="I254" s="2">
        <v>73421.149999999994</v>
      </c>
      <c r="J254" s="2">
        <v>129159.73999999999</v>
      </c>
      <c r="K254" s="2">
        <v>547</v>
      </c>
      <c r="L254" s="2"/>
      <c r="M254" s="2"/>
      <c r="N254" s="1"/>
    </row>
    <row r="255" spans="1:14" x14ac:dyDescent="0.35">
      <c r="A255" s="48"/>
      <c r="B255" s="48"/>
      <c r="C255" s="48"/>
      <c r="D255" s="1" t="s">
        <v>2</v>
      </c>
      <c r="E255" s="1" t="s">
        <v>41</v>
      </c>
      <c r="F255" s="1">
        <v>365</v>
      </c>
      <c r="G255" s="2">
        <v>7586.87</v>
      </c>
      <c r="H255" s="2">
        <v>16551.439999999999</v>
      </c>
      <c r="I255" s="2">
        <v>33223.01</v>
      </c>
      <c r="J255" s="2">
        <v>57361.32</v>
      </c>
      <c r="K255" s="2">
        <v>245</v>
      </c>
      <c r="L255" s="2"/>
      <c r="M255" s="2"/>
      <c r="N255" s="1"/>
    </row>
    <row r="256" spans="1:14" x14ac:dyDescent="0.35">
      <c r="A256" s="48"/>
      <c r="B256" s="48"/>
      <c r="C256" s="48"/>
      <c r="D256" s="1" t="s">
        <v>2</v>
      </c>
      <c r="E256" s="1" t="s">
        <v>41</v>
      </c>
      <c r="F256" s="1">
        <v>365</v>
      </c>
      <c r="G256" s="2">
        <v>9615.6</v>
      </c>
      <c r="H256" s="2">
        <v>19807.63</v>
      </c>
      <c r="I256" s="2">
        <v>30456</v>
      </c>
      <c r="J256" s="2">
        <v>59879.23</v>
      </c>
      <c r="K256" s="2">
        <v>303</v>
      </c>
      <c r="L256" s="2"/>
      <c r="M256" s="2"/>
      <c r="N256" s="1"/>
    </row>
    <row r="257" spans="1:14" x14ac:dyDescent="0.35">
      <c r="A257" s="48"/>
      <c r="B257" s="48"/>
      <c r="C257" s="48"/>
      <c r="D257" s="1" t="s">
        <v>53</v>
      </c>
      <c r="E257" s="1" t="s">
        <v>39</v>
      </c>
      <c r="F257" s="1">
        <v>365</v>
      </c>
      <c r="G257" s="2">
        <v>3575.09</v>
      </c>
      <c r="H257" s="2">
        <v>10388.35</v>
      </c>
      <c r="I257" s="2">
        <v>17112.66</v>
      </c>
      <c r="J257" s="2">
        <v>31076.1</v>
      </c>
      <c r="K257" s="2">
        <v>278</v>
      </c>
      <c r="L257" s="2">
        <v>8.32</v>
      </c>
      <c r="M257" s="2">
        <v>9.6319999999999997</v>
      </c>
      <c r="N257" s="1" t="s">
        <v>56</v>
      </c>
    </row>
    <row r="258" spans="1:14" x14ac:dyDescent="0.35">
      <c r="A258" s="48"/>
      <c r="B258" s="48"/>
      <c r="C258" s="48"/>
      <c r="D258" s="1" t="s">
        <v>2</v>
      </c>
      <c r="E258" s="1" t="s">
        <v>41</v>
      </c>
      <c r="F258" s="1">
        <v>365</v>
      </c>
      <c r="G258" s="2">
        <v>14971.02</v>
      </c>
      <c r="H258" s="2">
        <v>29631.88</v>
      </c>
      <c r="I258" s="2">
        <v>61053.67</v>
      </c>
      <c r="J258" s="2">
        <v>105656.57</v>
      </c>
      <c r="K258" s="2">
        <v>565</v>
      </c>
      <c r="L258" s="2"/>
      <c r="M258" s="2"/>
      <c r="N258" s="1"/>
    </row>
    <row r="259" spans="1:14" x14ac:dyDescent="0.35">
      <c r="A259" s="48"/>
      <c r="B259" s="48"/>
      <c r="C259" s="48"/>
      <c r="D259" s="1" t="s">
        <v>2</v>
      </c>
      <c r="E259" s="1" t="s">
        <v>41</v>
      </c>
      <c r="F259" s="1">
        <v>365</v>
      </c>
      <c r="G259" s="2">
        <v>5885.87</v>
      </c>
      <c r="H259" s="2">
        <v>15504.78</v>
      </c>
      <c r="I259" s="2">
        <v>24194.16</v>
      </c>
      <c r="J259" s="2">
        <v>45584.81</v>
      </c>
      <c r="K259" s="2">
        <v>155</v>
      </c>
      <c r="L259" s="2"/>
      <c r="M259" s="2"/>
      <c r="N259" s="1"/>
    </row>
    <row r="260" spans="1:14" x14ac:dyDescent="0.35">
      <c r="A260" s="48"/>
      <c r="B260" s="48"/>
      <c r="C260" s="48"/>
      <c r="D260" s="1" t="s">
        <v>2</v>
      </c>
      <c r="E260" s="1" t="s">
        <v>40</v>
      </c>
      <c r="F260" s="1">
        <v>365</v>
      </c>
      <c r="G260" s="2">
        <v>21800.7</v>
      </c>
      <c r="H260" s="2">
        <v>49828.44</v>
      </c>
      <c r="I260" s="2">
        <v>75020.3</v>
      </c>
      <c r="J260" s="2">
        <v>146649.44</v>
      </c>
      <c r="K260" s="2">
        <v>605</v>
      </c>
      <c r="L260" s="2"/>
      <c r="M260" s="2"/>
      <c r="N260" s="1"/>
    </row>
    <row r="261" spans="1:14" x14ac:dyDescent="0.35">
      <c r="A261" s="48"/>
      <c r="B261" s="48"/>
      <c r="C261" s="48"/>
      <c r="D261" s="1" t="s">
        <v>5</v>
      </c>
      <c r="E261" s="1" t="s">
        <v>39</v>
      </c>
      <c r="F261" s="1">
        <v>365</v>
      </c>
      <c r="G261" s="2">
        <v>1915962</v>
      </c>
      <c r="H261" s="2">
        <v>5289173.4000000004</v>
      </c>
      <c r="I261" s="2">
        <v>9216354</v>
      </c>
      <c r="J261" s="2">
        <v>16421489.4</v>
      </c>
      <c r="K261" s="2">
        <v>37047</v>
      </c>
      <c r="L261" s="2"/>
      <c r="M261" s="2"/>
      <c r="N261" s="1"/>
    </row>
    <row r="262" spans="1:14" x14ac:dyDescent="0.35">
      <c r="A262" s="48"/>
      <c r="B262" s="48"/>
      <c r="C262" s="48"/>
      <c r="D262" s="1" t="s">
        <v>5</v>
      </c>
      <c r="E262" s="1" t="s">
        <v>39</v>
      </c>
      <c r="F262" s="1">
        <v>365</v>
      </c>
      <c r="G262" s="2">
        <v>942471</v>
      </c>
      <c r="H262" s="2">
        <v>2270254.2000000002</v>
      </c>
      <c r="I262" s="2">
        <v>4211179.2</v>
      </c>
      <c r="J262" s="2">
        <v>7423904.4000000004</v>
      </c>
      <c r="K262" s="2">
        <v>13355</v>
      </c>
      <c r="L262" s="2"/>
      <c r="M262" s="2"/>
      <c r="N262" s="1"/>
    </row>
    <row r="263" spans="1:14" x14ac:dyDescent="0.35">
      <c r="A263" s="48"/>
      <c r="B263" s="48"/>
      <c r="C263" s="48"/>
      <c r="D263" s="1" t="s">
        <v>4</v>
      </c>
      <c r="E263" s="1" t="s">
        <v>41</v>
      </c>
      <c r="F263" s="1">
        <v>365</v>
      </c>
      <c r="G263" s="2">
        <v>303656.76</v>
      </c>
      <c r="H263" s="2">
        <v>799894.24</v>
      </c>
      <c r="I263" s="2">
        <v>985956.34</v>
      </c>
      <c r="J263" s="2">
        <v>2089507.3399999999</v>
      </c>
      <c r="K263" s="2">
        <v>4545</v>
      </c>
      <c r="L263" s="2"/>
      <c r="M263" s="2"/>
      <c r="N263" s="1"/>
    </row>
    <row r="264" spans="1:14" x14ac:dyDescent="0.35">
      <c r="A264" s="48"/>
      <c r="B264" s="48"/>
      <c r="C264" s="48"/>
      <c r="D264" s="1" t="s">
        <v>53</v>
      </c>
      <c r="E264" s="1" t="s">
        <v>41</v>
      </c>
      <c r="F264" s="1">
        <v>365</v>
      </c>
      <c r="G264" s="2">
        <v>270262.52</v>
      </c>
      <c r="H264" s="2">
        <v>636142.72</v>
      </c>
      <c r="I264" s="2">
        <v>845168.18</v>
      </c>
      <c r="J264" s="2">
        <v>1751573.42</v>
      </c>
      <c r="K264" s="2" t="s">
        <v>1</v>
      </c>
      <c r="L264" s="2">
        <v>3361.52</v>
      </c>
      <c r="M264" s="2">
        <v>1398.56</v>
      </c>
      <c r="N264" s="1" t="s">
        <v>57</v>
      </c>
    </row>
    <row r="265" spans="1:14" x14ac:dyDescent="0.35">
      <c r="A265" s="48"/>
      <c r="B265" s="48"/>
      <c r="C265" s="48"/>
      <c r="D265" s="1" t="s">
        <v>53</v>
      </c>
      <c r="E265" s="1" t="s">
        <v>40</v>
      </c>
      <c r="F265" s="1">
        <v>365</v>
      </c>
      <c r="G265" s="2">
        <v>366948.96</v>
      </c>
      <c r="H265" s="2">
        <v>895231.16</v>
      </c>
      <c r="I265" s="2">
        <v>1287641.54</v>
      </c>
      <c r="J265" s="2">
        <v>2549821.66</v>
      </c>
      <c r="K265" s="2" t="s">
        <v>1</v>
      </c>
      <c r="L265" s="2">
        <v>3835.36</v>
      </c>
      <c r="M265" s="2">
        <v>1833.36</v>
      </c>
      <c r="N265" s="1" t="s">
        <v>57</v>
      </c>
    </row>
    <row r="266" spans="1:14" x14ac:dyDescent="0.35">
      <c r="A266" s="48"/>
      <c r="B266" s="48"/>
      <c r="C266" s="48"/>
      <c r="D266" s="1" t="s">
        <v>4</v>
      </c>
      <c r="E266" s="1" t="s">
        <v>41</v>
      </c>
      <c r="F266" s="1">
        <v>365</v>
      </c>
      <c r="G266" s="2">
        <v>88259.19</v>
      </c>
      <c r="H266" s="2">
        <v>195422.19</v>
      </c>
      <c r="I266" s="2">
        <v>317096.57</v>
      </c>
      <c r="J266" s="2">
        <v>600777.94999999995</v>
      </c>
      <c r="K266" s="2">
        <v>2147</v>
      </c>
      <c r="L266" s="2"/>
      <c r="M266" s="2"/>
      <c r="N266" s="1"/>
    </row>
    <row r="267" spans="1:14" x14ac:dyDescent="0.35">
      <c r="A267" s="48"/>
      <c r="B267" s="48"/>
      <c r="C267" s="48"/>
      <c r="D267" s="1" t="s">
        <v>3</v>
      </c>
      <c r="E267" s="1" t="s">
        <v>39</v>
      </c>
      <c r="F267" s="1">
        <v>365</v>
      </c>
      <c r="G267" s="2">
        <v>1189030.48</v>
      </c>
      <c r="H267" s="2">
        <v>2740252.96</v>
      </c>
      <c r="I267" s="2">
        <v>4006609.52</v>
      </c>
      <c r="J267" s="2">
        <v>7935892.96</v>
      </c>
      <c r="K267" s="2">
        <v>26117</v>
      </c>
      <c r="L267" s="2"/>
      <c r="M267" s="2"/>
      <c r="N267" s="1"/>
    </row>
    <row r="268" spans="1:14" x14ac:dyDescent="0.35">
      <c r="A268" s="48"/>
      <c r="B268" s="48"/>
      <c r="C268" s="48"/>
      <c r="D268" s="1" t="s">
        <v>38</v>
      </c>
      <c r="E268" s="1" t="s">
        <v>39</v>
      </c>
      <c r="F268" s="1">
        <v>365</v>
      </c>
      <c r="G268" s="2">
        <v>4315.25</v>
      </c>
      <c r="H268" s="2">
        <v>10580.07</v>
      </c>
      <c r="I268" s="2">
        <v>513.11</v>
      </c>
      <c r="J268" s="2">
        <v>15408.43</v>
      </c>
      <c r="K268" s="2" t="s">
        <v>1</v>
      </c>
      <c r="L268" s="2"/>
      <c r="M268" s="2"/>
      <c r="N268" s="1" t="s">
        <v>58</v>
      </c>
    </row>
    <row r="269" spans="1:14" x14ac:dyDescent="0.35">
      <c r="A269" s="48"/>
      <c r="B269" s="48"/>
      <c r="C269" s="48"/>
      <c r="D269" s="1" t="s">
        <v>59</v>
      </c>
      <c r="E269" s="1" t="s">
        <v>39</v>
      </c>
      <c r="F269" s="1">
        <v>365</v>
      </c>
      <c r="G269" s="2">
        <v>6249.15</v>
      </c>
      <c r="H269" s="2">
        <v>16229.84</v>
      </c>
      <c r="I269" s="2">
        <v>17974.41</v>
      </c>
      <c r="J269" s="2">
        <v>40453.399999999994</v>
      </c>
      <c r="K269" s="2">
        <v>254</v>
      </c>
      <c r="L269" s="2"/>
      <c r="M269" s="2"/>
      <c r="N269" s="1"/>
    </row>
    <row r="270" spans="1:14" x14ac:dyDescent="0.35">
      <c r="A270" s="48"/>
      <c r="B270" s="48"/>
      <c r="C270" s="48"/>
      <c r="D270" s="1" t="s">
        <v>4</v>
      </c>
      <c r="E270" s="1" t="s">
        <v>40</v>
      </c>
      <c r="F270" s="1">
        <v>365</v>
      </c>
      <c r="G270" s="2">
        <v>84931.82</v>
      </c>
      <c r="H270" s="2">
        <v>210384.2</v>
      </c>
      <c r="I270" s="2">
        <v>331291.92</v>
      </c>
      <c r="J270" s="2">
        <v>626607.93999999994</v>
      </c>
      <c r="K270" s="2">
        <v>2184</v>
      </c>
      <c r="L270" s="2"/>
      <c r="M270" s="2"/>
      <c r="N270" s="1"/>
    </row>
    <row r="271" spans="1:14" x14ac:dyDescent="0.35">
      <c r="A271" s="48"/>
      <c r="B271" s="48"/>
      <c r="C271" s="48"/>
      <c r="D271" s="1" t="s">
        <v>3</v>
      </c>
      <c r="E271" s="1" t="s">
        <v>40</v>
      </c>
      <c r="F271" s="1">
        <v>365</v>
      </c>
      <c r="G271" s="2">
        <v>157601.46</v>
      </c>
      <c r="H271" s="2">
        <v>398475.46</v>
      </c>
      <c r="I271" s="2">
        <v>613763.39</v>
      </c>
      <c r="J271" s="2">
        <v>1169840.31</v>
      </c>
      <c r="K271" s="2">
        <v>3600</v>
      </c>
      <c r="L271" s="2"/>
      <c r="M271" s="2"/>
      <c r="N271" s="1"/>
    </row>
    <row r="272" spans="1:14" x14ac:dyDescent="0.35">
      <c r="A272" s="48"/>
      <c r="B272" s="48"/>
      <c r="C272" s="48"/>
      <c r="D272" s="1" t="s">
        <v>4</v>
      </c>
      <c r="E272" s="1" t="s">
        <v>41</v>
      </c>
      <c r="F272" s="1">
        <v>289</v>
      </c>
      <c r="G272" s="2">
        <v>134.1</v>
      </c>
      <c r="H272" s="2">
        <v>250.5</v>
      </c>
      <c r="I272" s="2">
        <v>485.1</v>
      </c>
      <c r="J272" s="2">
        <v>869.7</v>
      </c>
      <c r="K272" s="2">
        <v>40</v>
      </c>
      <c r="L272" s="2"/>
      <c r="M272" s="2"/>
      <c r="N272" s="1"/>
    </row>
    <row r="273" spans="1:14" x14ac:dyDescent="0.35">
      <c r="A273" s="48"/>
      <c r="B273" s="48"/>
      <c r="C273" s="48"/>
      <c r="D273" s="1" t="s">
        <v>3</v>
      </c>
      <c r="E273" s="1" t="s">
        <v>40</v>
      </c>
      <c r="F273" s="1">
        <v>365</v>
      </c>
      <c r="G273" s="2">
        <v>157751.1</v>
      </c>
      <c r="H273" s="2">
        <v>346484.4</v>
      </c>
      <c r="I273" s="2">
        <v>539877.30000000005</v>
      </c>
      <c r="J273" s="2">
        <v>1044112.8</v>
      </c>
      <c r="K273" s="2">
        <v>3564</v>
      </c>
      <c r="L273" s="2"/>
      <c r="M273" s="2"/>
      <c r="N273" s="1"/>
    </row>
    <row r="274" spans="1:14" x14ac:dyDescent="0.35">
      <c r="A274" s="48"/>
      <c r="B274" s="48"/>
      <c r="C274" s="48"/>
      <c r="D274" s="1" t="s">
        <v>5</v>
      </c>
      <c r="E274" s="1" t="s">
        <v>39</v>
      </c>
      <c r="F274" s="1">
        <v>365</v>
      </c>
      <c r="G274" s="2">
        <v>456806.40000000002</v>
      </c>
      <c r="H274" s="2">
        <v>1278542.7</v>
      </c>
      <c r="I274" s="2">
        <v>1154451.3</v>
      </c>
      <c r="J274" s="2">
        <v>2889800.4000000004</v>
      </c>
      <c r="K274" s="2">
        <v>10071</v>
      </c>
      <c r="L274" s="2"/>
      <c r="M274" s="2"/>
      <c r="N274" s="1"/>
    </row>
    <row r="275" spans="1:14" x14ac:dyDescent="0.35">
      <c r="A275" s="48"/>
      <c r="B275" s="48"/>
      <c r="C275" s="48"/>
      <c r="D275" s="1" t="s">
        <v>5</v>
      </c>
      <c r="E275" s="1" t="s">
        <v>39</v>
      </c>
      <c r="F275" s="1">
        <v>365</v>
      </c>
      <c r="G275" s="2">
        <v>674599.5</v>
      </c>
      <c r="H275" s="2">
        <v>1646507.1</v>
      </c>
      <c r="I275" s="2">
        <v>1686314.4</v>
      </c>
      <c r="J275" s="2">
        <v>4007421</v>
      </c>
      <c r="K275" s="2">
        <v>17711</v>
      </c>
      <c r="L275" s="2"/>
      <c r="M275" s="2"/>
      <c r="N275" s="1"/>
    </row>
    <row r="276" spans="1:14" x14ac:dyDescent="0.35">
      <c r="A276" s="48"/>
      <c r="B276" s="48"/>
      <c r="C276" s="48"/>
      <c r="D276" s="1" t="s">
        <v>5</v>
      </c>
      <c r="E276" s="1" t="s">
        <v>39</v>
      </c>
      <c r="F276" s="1">
        <v>365</v>
      </c>
      <c r="G276" s="2">
        <v>1418853.41</v>
      </c>
      <c r="H276" s="2">
        <v>3743480.82</v>
      </c>
      <c r="I276" s="2">
        <v>4813111.46</v>
      </c>
      <c r="J276" s="2">
        <v>9975445.6899999995</v>
      </c>
      <c r="K276" s="2">
        <v>27096</v>
      </c>
      <c r="L276" s="2"/>
      <c r="M276" s="2"/>
      <c r="N276" s="1"/>
    </row>
    <row r="277" spans="1:14" x14ac:dyDescent="0.35">
      <c r="A277" s="48"/>
      <c r="B277" s="48"/>
      <c r="C277" s="48"/>
      <c r="D277" s="1" t="s">
        <v>5</v>
      </c>
      <c r="E277" s="1" t="s">
        <v>39</v>
      </c>
      <c r="F277" s="1">
        <v>365</v>
      </c>
      <c r="G277" s="2">
        <v>2086255.2</v>
      </c>
      <c r="H277" s="2">
        <v>4939408</v>
      </c>
      <c r="I277" s="2">
        <v>5235167.2</v>
      </c>
      <c r="J277" s="2">
        <v>12260830.4</v>
      </c>
      <c r="K277" s="2">
        <v>48756</v>
      </c>
      <c r="L277" s="2"/>
      <c r="M277" s="2"/>
      <c r="N277" s="1"/>
    </row>
    <row r="278" spans="1:14" x14ac:dyDescent="0.35">
      <c r="A278" s="48"/>
      <c r="B278" s="48"/>
      <c r="C278" s="48"/>
      <c r="D278" s="1" t="s">
        <v>2</v>
      </c>
      <c r="E278" s="1" t="s">
        <v>39</v>
      </c>
      <c r="F278" s="1">
        <v>365</v>
      </c>
      <c r="G278" s="2">
        <v>3304.86</v>
      </c>
      <c r="H278" s="2">
        <v>7772.08</v>
      </c>
      <c r="I278" s="2">
        <v>2417.9</v>
      </c>
      <c r="J278" s="2">
        <v>13494.84</v>
      </c>
      <c r="K278" s="2">
        <v>186</v>
      </c>
      <c r="L278" s="2"/>
      <c r="M278" s="2"/>
      <c r="N278" s="1"/>
    </row>
    <row r="279" spans="1:14" x14ac:dyDescent="0.35">
      <c r="A279" s="48"/>
      <c r="B279" s="48"/>
      <c r="C279" s="48"/>
      <c r="D279" s="1" t="s">
        <v>4</v>
      </c>
      <c r="E279" s="1" t="s">
        <v>41</v>
      </c>
      <c r="F279" s="1">
        <v>365</v>
      </c>
      <c r="G279" s="2">
        <v>40591.43</v>
      </c>
      <c r="H279" s="2">
        <v>77104.509999999995</v>
      </c>
      <c r="I279" s="2">
        <v>126005.27</v>
      </c>
      <c r="J279" s="2">
        <v>243701.21000000002</v>
      </c>
      <c r="K279" s="2">
        <v>1418</v>
      </c>
      <c r="L279" s="2"/>
      <c r="M279" s="2"/>
      <c r="N279" s="1"/>
    </row>
    <row r="280" spans="1:14" x14ac:dyDescent="0.35">
      <c r="A280" s="48"/>
      <c r="B280" s="48"/>
      <c r="C280" s="48"/>
      <c r="D280" s="1" t="s">
        <v>2</v>
      </c>
      <c r="E280" s="1" t="s">
        <v>41</v>
      </c>
      <c r="F280" s="1">
        <v>130</v>
      </c>
      <c r="G280" s="2">
        <v>377.92</v>
      </c>
      <c r="H280" s="2">
        <v>686.52</v>
      </c>
      <c r="I280" s="2">
        <v>1166.75</v>
      </c>
      <c r="J280" s="2">
        <v>2231.19</v>
      </c>
      <c r="K280" s="2">
        <v>9</v>
      </c>
      <c r="L280" s="2"/>
      <c r="M280" s="2"/>
      <c r="N280" s="1"/>
    </row>
    <row r="281" spans="1:14" x14ac:dyDescent="0.35">
      <c r="A281" s="48"/>
      <c r="B281" s="48"/>
      <c r="C281" s="48"/>
      <c r="D281" s="1" t="s">
        <v>50</v>
      </c>
      <c r="E281" s="1" t="s">
        <v>39</v>
      </c>
      <c r="F281" s="1">
        <v>365</v>
      </c>
      <c r="G281" s="2">
        <v>898811.4</v>
      </c>
      <c r="H281" s="2">
        <v>2747383.2</v>
      </c>
      <c r="I281" s="2">
        <v>4373512.2</v>
      </c>
      <c r="J281" s="2">
        <v>8019706.8000000007</v>
      </c>
      <c r="K281" s="2">
        <v>30903</v>
      </c>
      <c r="L281" s="2"/>
      <c r="M281" s="2"/>
      <c r="N281" s="1"/>
    </row>
    <row r="282" spans="1:14" x14ac:dyDescent="0.35">
      <c r="A282" s="48"/>
      <c r="B282" s="48"/>
      <c r="C282" s="48"/>
      <c r="D282" s="1" t="s">
        <v>60</v>
      </c>
      <c r="E282" s="1" t="s">
        <v>39</v>
      </c>
      <c r="F282" s="1">
        <v>365</v>
      </c>
      <c r="G282" s="2">
        <v>7237852.9699999997</v>
      </c>
      <c r="H282" s="2">
        <v>20359904.289999999</v>
      </c>
      <c r="I282" s="2">
        <v>26468483.449999999</v>
      </c>
      <c r="J282" s="2">
        <v>54066240.709999993</v>
      </c>
      <c r="K282" s="2">
        <v>274877</v>
      </c>
      <c r="L282" s="2"/>
      <c r="M282" s="2"/>
      <c r="N282" s="1"/>
    </row>
    <row r="283" spans="1:14" x14ac:dyDescent="0.35">
      <c r="A283" s="48"/>
      <c r="B283" s="48"/>
      <c r="C283" s="48"/>
      <c r="D283" s="1" t="s">
        <v>60</v>
      </c>
      <c r="E283" s="1" t="s">
        <v>39</v>
      </c>
      <c r="F283" s="1">
        <v>365</v>
      </c>
      <c r="G283" s="2">
        <v>7687052.6399999997</v>
      </c>
      <c r="H283" s="2">
        <v>21450671.920000002</v>
      </c>
      <c r="I283" s="2">
        <v>27469312.48</v>
      </c>
      <c r="J283" s="2">
        <v>56607037.040000007</v>
      </c>
      <c r="K283" s="2">
        <v>250091</v>
      </c>
      <c r="L283" s="2"/>
      <c r="M283" s="2"/>
      <c r="N283" s="1"/>
    </row>
    <row r="284" spans="1:14" x14ac:dyDescent="0.35">
      <c r="A284" s="48"/>
      <c r="B284" s="48"/>
      <c r="C284" s="48"/>
      <c r="D284" s="1" t="s">
        <v>4</v>
      </c>
      <c r="E284" s="1" t="s">
        <v>39</v>
      </c>
      <c r="F284" s="1">
        <v>365</v>
      </c>
      <c r="G284" s="2">
        <v>55315.839999999997</v>
      </c>
      <c r="H284" s="2">
        <v>131331.14000000001</v>
      </c>
      <c r="I284" s="2">
        <v>207216.75</v>
      </c>
      <c r="J284" s="2">
        <v>393863.73</v>
      </c>
      <c r="K284" s="2">
        <v>1348</v>
      </c>
      <c r="L284" s="2"/>
      <c r="M284" s="2"/>
      <c r="N284" s="1"/>
    </row>
    <row r="285" spans="1:14" x14ac:dyDescent="0.35">
      <c r="A285" s="48"/>
      <c r="B285" s="48"/>
      <c r="C285" s="48"/>
      <c r="D285" s="1" t="s">
        <v>3</v>
      </c>
      <c r="E285" s="1" t="s">
        <v>41</v>
      </c>
      <c r="F285" s="1">
        <v>344</v>
      </c>
      <c r="G285" s="2">
        <v>139330.67000000001</v>
      </c>
      <c r="H285" s="2">
        <v>397177.02</v>
      </c>
      <c r="I285" s="2">
        <v>467390.92</v>
      </c>
      <c r="J285" s="2">
        <v>1003898.6100000001</v>
      </c>
      <c r="K285" s="2">
        <v>2393</v>
      </c>
      <c r="L285" s="2"/>
      <c r="M285" s="2"/>
      <c r="N285" s="1"/>
    </row>
    <row r="286" spans="1:14" x14ac:dyDescent="0.35">
      <c r="A286" s="48"/>
      <c r="B286" s="48"/>
      <c r="C286" s="48"/>
      <c r="D286" s="1" t="s">
        <v>4</v>
      </c>
      <c r="E286" s="1" t="s">
        <v>39</v>
      </c>
      <c r="F286" s="1">
        <v>365</v>
      </c>
      <c r="G286" s="2">
        <v>77605.179999999993</v>
      </c>
      <c r="H286" s="2">
        <v>173653.84</v>
      </c>
      <c r="I286" s="2">
        <v>337794.19</v>
      </c>
      <c r="J286" s="2">
        <v>589053.21</v>
      </c>
      <c r="K286" s="2">
        <v>2092</v>
      </c>
      <c r="L286" s="2"/>
      <c r="M286" s="2"/>
      <c r="N286" s="1"/>
    </row>
    <row r="287" spans="1:14" x14ac:dyDescent="0.35">
      <c r="A287" s="48"/>
      <c r="B287" s="48"/>
      <c r="C287" s="48"/>
      <c r="D287" s="1" t="s">
        <v>4</v>
      </c>
      <c r="E287" s="1" t="s">
        <v>39</v>
      </c>
      <c r="F287" s="1">
        <v>365</v>
      </c>
      <c r="G287" s="2">
        <v>46863.68</v>
      </c>
      <c r="H287" s="2">
        <v>125999.52</v>
      </c>
      <c r="I287" s="2">
        <v>244662.27</v>
      </c>
      <c r="J287" s="2">
        <v>417525.47</v>
      </c>
      <c r="K287" s="2">
        <v>1404</v>
      </c>
      <c r="L287" s="2"/>
      <c r="M287" s="2"/>
      <c r="N287" s="1"/>
    </row>
    <row r="288" spans="1:14" x14ac:dyDescent="0.35">
      <c r="A288" s="48"/>
      <c r="B288" s="48"/>
      <c r="C288" s="48"/>
      <c r="D288" s="1" t="s">
        <v>4</v>
      </c>
      <c r="E288" s="1" t="s">
        <v>41</v>
      </c>
      <c r="F288" s="1">
        <v>77</v>
      </c>
      <c r="G288" s="2">
        <v>326.7</v>
      </c>
      <c r="H288" s="2">
        <v>9092.6</v>
      </c>
      <c r="I288" s="2">
        <v>8035.62</v>
      </c>
      <c r="J288" s="2">
        <v>17454.920000000002</v>
      </c>
      <c r="K288" s="2">
        <v>66</v>
      </c>
      <c r="L288" s="2"/>
      <c r="M288" s="2"/>
      <c r="N288" s="1"/>
    </row>
    <row r="289" spans="1:14" x14ac:dyDescent="0.35">
      <c r="A289" s="48"/>
      <c r="B289" s="48"/>
      <c r="C289" s="48"/>
      <c r="D289" s="1" t="s">
        <v>3</v>
      </c>
      <c r="E289" s="1" t="s">
        <v>41</v>
      </c>
      <c r="F289" s="1">
        <v>0</v>
      </c>
      <c r="G289" s="2">
        <v>0</v>
      </c>
      <c r="H289" s="2">
        <v>0</v>
      </c>
      <c r="I289" s="2">
        <v>0</v>
      </c>
      <c r="J289" s="2">
        <v>0</v>
      </c>
      <c r="K289" s="2">
        <v>0</v>
      </c>
      <c r="L289" s="2"/>
      <c r="M289" s="2"/>
      <c r="N289" s="1" t="s">
        <v>61</v>
      </c>
    </row>
    <row r="290" spans="1:14" x14ac:dyDescent="0.35">
      <c r="A290" s="48"/>
      <c r="B290" s="48"/>
      <c r="C290" s="48"/>
      <c r="D290" s="1" t="s">
        <v>5</v>
      </c>
      <c r="E290" s="1" t="s">
        <v>40</v>
      </c>
      <c r="F290" s="1">
        <v>365</v>
      </c>
      <c r="G290" s="2">
        <v>39523</v>
      </c>
      <c r="H290" s="2">
        <v>82456.490000000005</v>
      </c>
      <c r="I290" s="2">
        <v>111046.8</v>
      </c>
      <c r="J290" s="2">
        <v>233026.29</v>
      </c>
      <c r="K290" s="2">
        <v>1310</v>
      </c>
      <c r="L290" s="2"/>
      <c r="M290" s="2"/>
      <c r="N290" s="1"/>
    </row>
    <row r="291" spans="1:14" x14ac:dyDescent="0.35">
      <c r="A291" s="48"/>
      <c r="B291" s="48"/>
      <c r="C291" s="48"/>
      <c r="D291" s="1" t="s">
        <v>4</v>
      </c>
      <c r="E291" s="1" t="s">
        <v>41</v>
      </c>
      <c r="F291" s="1">
        <v>51</v>
      </c>
      <c r="G291" s="2">
        <v>640.59</v>
      </c>
      <c r="H291" s="2">
        <v>2932.16</v>
      </c>
      <c r="I291" s="2">
        <v>3845.81</v>
      </c>
      <c r="J291" s="2">
        <v>7418.5599999999995</v>
      </c>
      <c r="K291" s="2">
        <v>28</v>
      </c>
      <c r="L291" s="2"/>
      <c r="M291" s="2"/>
      <c r="N291" s="1"/>
    </row>
    <row r="292" spans="1:14" x14ac:dyDescent="0.35">
      <c r="A292" s="48"/>
      <c r="B292" s="48"/>
      <c r="C292" s="48"/>
      <c r="D292" s="1" t="s">
        <v>3</v>
      </c>
      <c r="E292" s="1" t="s">
        <v>39</v>
      </c>
      <c r="F292" s="1">
        <v>365</v>
      </c>
      <c r="G292" s="2">
        <v>774494.34</v>
      </c>
      <c r="H292" s="2">
        <v>1939759.29</v>
      </c>
      <c r="I292" s="2">
        <v>2046020.31</v>
      </c>
      <c r="J292" s="2">
        <v>4760273.9399999995</v>
      </c>
      <c r="K292" s="2">
        <v>20425</v>
      </c>
      <c r="L292" s="2"/>
      <c r="M292" s="2"/>
      <c r="N292" s="1"/>
    </row>
    <row r="293" spans="1:14" x14ac:dyDescent="0.35">
      <c r="A293" s="48"/>
      <c r="B293" s="48"/>
      <c r="C293" s="48"/>
      <c r="D293" s="1" t="s">
        <v>4</v>
      </c>
      <c r="E293" s="1" t="s">
        <v>41</v>
      </c>
      <c r="F293" s="1">
        <v>365</v>
      </c>
      <c r="G293" s="2">
        <v>87277.23</v>
      </c>
      <c r="H293" s="2">
        <v>218693.13</v>
      </c>
      <c r="I293" s="2">
        <v>225695.94</v>
      </c>
      <c r="J293" s="2">
        <v>531666.30000000005</v>
      </c>
      <c r="K293" s="2">
        <v>1656</v>
      </c>
      <c r="L293" s="2"/>
      <c r="M293" s="2"/>
      <c r="N293" s="1"/>
    </row>
    <row r="294" spans="1:14" x14ac:dyDescent="0.35">
      <c r="A294" s="48"/>
      <c r="B294" s="48"/>
      <c r="C294" s="48"/>
      <c r="D294" s="1" t="s">
        <v>3</v>
      </c>
      <c r="E294" s="1" t="s">
        <v>41</v>
      </c>
      <c r="F294" s="1">
        <v>365</v>
      </c>
      <c r="G294" s="2">
        <v>269706.87</v>
      </c>
      <c r="H294" s="2">
        <v>656129.69999999995</v>
      </c>
      <c r="I294" s="2">
        <v>804373.32</v>
      </c>
      <c r="J294" s="2">
        <v>1730209.89</v>
      </c>
      <c r="K294" s="2">
        <v>4397</v>
      </c>
      <c r="L294" s="2"/>
      <c r="M294" s="2"/>
      <c r="N294" s="1"/>
    </row>
    <row r="295" spans="1:14" x14ac:dyDescent="0.35">
      <c r="A295" s="48"/>
      <c r="B295" s="48"/>
      <c r="C295" s="48"/>
      <c r="D295" s="1" t="s">
        <v>4</v>
      </c>
      <c r="E295" s="1" t="s">
        <v>39</v>
      </c>
      <c r="F295" s="1">
        <v>365</v>
      </c>
      <c r="G295" s="2">
        <v>27771.02</v>
      </c>
      <c r="H295" s="2">
        <v>64510.87</v>
      </c>
      <c r="I295" s="2">
        <v>109662.89</v>
      </c>
      <c r="J295" s="2">
        <v>201944.78</v>
      </c>
      <c r="K295" s="2">
        <v>720</v>
      </c>
      <c r="L295" s="2"/>
      <c r="M295" s="2"/>
      <c r="N295" s="1"/>
    </row>
    <row r="296" spans="1:14" x14ac:dyDescent="0.35">
      <c r="A296" s="48"/>
      <c r="B296" s="48"/>
      <c r="C296" s="48"/>
      <c r="D296" s="1" t="s">
        <v>3</v>
      </c>
      <c r="E296" s="1" t="s">
        <v>41</v>
      </c>
      <c r="F296" s="1">
        <v>303</v>
      </c>
      <c r="G296" s="2">
        <v>3210.09</v>
      </c>
      <c r="H296" s="2">
        <v>16628.46</v>
      </c>
      <c r="I296" s="2">
        <v>11893.48</v>
      </c>
      <c r="J296" s="2">
        <v>31732.03</v>
      </c>
      <c r="K296" s="2">
        <v>421</v>
      </c>
      <c r="L296" s="2"/>
      <c r="M296" s="2"/>
      <c r="N296" s="1"/>
    </row>
    <row r="297" spans="1:14" x14ac:dyDescent="0.35">
      <c r="A297" s="48"/>
      <c r="B297" s="48"/>
      <c r="C297" s="48"/>
      <c r="D297" s="1" t="s">
        <v>3</v>
      </c>
      <c r="E297" s="1" t="s">
        <v>41</v>
      </c>
      <c r="F297" s="1">
        <v>119</v>
      </c>
      <c r="G297" s="2">
        <v>43385.34</v>
      </c>
      <c r="H297" s="2">
        <v>147164.19</v>
      </c>
      <c r="I297" s="2">
        <v>179157.84</v>
      </c>
      <c r="J297" s="2">
        <v>369707.37</v>
      </c>
      <c r="K297" s="2">
        <v>1244</v>
      </c>
      <c r="L297" s="2"/>
      <c r="M297" s="2"/>
      <c r="N297" s="1"/>
    </row>
    <row r="298" spans="1:14" x14ac:dyDescent="0.35">
      <c r="A298" s="48"/>
      <c r="B298" s="48"/>
      <c r="C298" s="48"/>
      <c r="D298" s="1" t="s">
        <v>3</v>
      </c>
      <c r="E298" s="1" t="s">
        <v>41</v>
      </c>
      <c r="F298" s="1">
        <v>119</v>
      </c>
      <c r="G298" s="2">
        <v>38204.519999999997</v>
      </c>
      <c r="H298" s="2">
        <v>145945.14000000001</v>
      </c>
      <c r="I298" s="2">
        <v>172296.84</v>
      </c>
      <c r="J298" s="2">
        <v>356446.5</v>
      </c>
      <c r="K298" s="2">
        <v>900</v>
      </c>
      <c r="L298" s="2"/>
      <c r="M298" s="2"/>
      <c r="N298" s="1"/>
    </row>
    <row r="299" spans="1:14" x14ac:dyDescent="0.35">
      <c r="A299" s="48"/>
      <c r="B299" s="48"/>
      <c r="C299" s="48"/>
      <c r="D299" s="1" t="s">
        <v>2</v>
      </c>
      <c r="E299" s="1" t="s">
        <v>41</v>
      </c>
      <c r="F299" s="1">
        <v>0</v>
      </c>
      <c r="G299" s="2">
        <v>0</v>
      </c>
      <c r="H299" s="2">
        <v>0</v>
      </c>
      <c r="I299" s="2">
        <v>0</v>
      </c>
      <c r="J299" s="2">
        <v>0</v>
      </c>
      <c r="K299" s="2">
        <v>0</v>
      </c>
      <c r="L299" s="2"/>
      <c r="M299" s="2"/>
      <c r="N299" s="1" t="s">
        <v>49</v>
      </c>
    </row>
    <row r="300" spans="1:14" x14ac:dyDescent="0.35">
      <c r="A300" s="48"/>
      <c r="B300" s="48"/>
      <c r="C300" s="48"/>
      <c r="D300" s="1" t="s">
        <v>3</v>
      </c>
      <c r="E300" s="1" t="s">
        <v>41</v>
      </c>
      <c r="F300" s="1">
        <v>365</v>
      </c>
      <c r="G300" s="2">
        <v>892129.61</v>
      </c>
      <c r="H300" s="2">
        <v>2482245.4300000002</v>
      </c>
      <c r="I300" s="2">
        <v>2675605.4300000002</v>
      </c>
      <c r="J300" s="2">
        <v>6049980.4700000007</v>
      </c>
      <c r="K300" s="2">
        <v>18217</v>
      </c>
      <c r="L300" s="2"/>
      <c r="M300" s="2"/>
      <c r="N300" s="1"/>
    </row>
    <row r="301" spans="1:14" x14ac:dyDescent="0.35">
      <c r="A301" s="48"/>
      <c r="B301" s="48"/>
      <c r="C301" s="48"/>
      <c r="D301" s="1" t="s">
        <v>3</v>
      </c>
      <c r="E301" s="1" t="s">
        <v>39</v>
      </c>
      <c r="F301" s="1">
        <v>365</v>
      </c>
      <c r="G301" s="2">
        <v>611452.05000000005</v>
      </c>
      <c r="H301" s="2">
        <v>1565038.25</v>
      </c>
      <c r="I301" s="2">
        <v>1775965.62</v>
      </c>
      <c r="J301" s="2">
        <v>3952455.92</v>
      </c>
      <c r="K301" s="2">
        <v>10631</v>
      </c>
      <c r="L301" s="2"/>
      <c r="M301" s="2"/>
      <c r="N301" s="1"/>
    </row>
    <row r="302" spans="1:14" x14ac:dyDescent="0.35">
      <c r="A302" s="48"/>
      <c r="B302" s="48"/>
      <c r="C302" s="48"/>
      <c r="D302" s="1" t="s">
        <v>3</v>
      </c>
      <c r="E302" s="1" t="s">
        <v>41</v>
      </c>
      <c r="F302" s="1">
        <v>365</v>
      </c>
      <c r="G302" s="2">
        <v>583296.9</v>
      </c>
      <c r="H302" s="2">
        <v>1438689.03</v>
      </c>
      <c r="I302" s="2">
        <v>1789722.48</v>
      </c>
      <c r="J302" s="2">
        <v>3811708.41</v>
      </c>
      <c r="K302" s="2">
        <v>11695</v>
      </c>
      <c r="L302" s="2"/>
      <c r="M302" s="2"/>
      <c r="N302" s="1"/>
    </row>
    <row r="303" spans="1:14" x14ac:dyDescent="0.35">
      <c r="A303" s="48"/>
      <c r="B303" s="48"/>
      <c r="C303" s="48"/>
      <c r="D303" s="1" t="s">
        <v>3</v>
      </c>
      <c r="E303" s="1" t="s">
        <v>41</v>
      </c>
      <c r="F303" s="1">
        <v>365</v>
      </c>
      <c r="G303" s="2">
        <v>355560.06</v>
      </c>
      <c r="H303" s="2">
        <v>886827.35</v>
      </c>
      <c r="I303" s="2">
        <v>1148988.1100000001</v>
      </c>
      <c r="J303" s="2">
        <v>2391375.52</v>
      </c>
      <c r="K303" s="2">
        <v>7098</v>
      </c>
      <c r="L303" s="2"/>
      <c r="M303" s="2"/>
      <c r="N303" s="1"/>
    </row>
    <row r="304" spans="1:14" x14ac:dyDescent="0.35">
      <c r="A304" s="48"/>
      <c r="B304" s="48"/>
      <c r="C304" s="48"/>
      <c r="D304" s="1" t="s">
        <v>3</v>
      </c>
      <c r="E304" s="1" t="s">
        <v>41</v>
      </c>
      <c r="F304" s="1">
        <v>365</v>
      </c>
      <c r="G304" s="2">
        <v>177030.37</v>
      </c>
      <c r="H304" s="2">
        <v>467429.98</v>
      </c>
      <c r="I304" s="2">
        <v>543056.47</v>
      </c>
      <c r="J304" s="2">
        <v>1187516.8199999998</v>
      </c>
      <c r="K304" s="2">
        <v>3228</v>
      </c>
      <c r="L304" s="2"/>
      <c r="M304" s="2"/>
      <c r="N304" s="1"/>
    </row>
    <row r="305" spans="1:14" x14ac:dyDescent="0.35">
      <c r="A305" s="48"/>
      <c r="B305" s="48"/>
      <c r="C305" s="48"/>
      <c r="D305" s="1" t="s">
        <v>3</v>
      </c>
      <c r="E305" s="1" t="s">
        <v>41</v>
      </c>
      <c r="F305" s="1">
        <v>365</v>
      </c>
      <c r="G305" s="2">
        <v>117287.86</v>
      </c>
      <c r="H305" s="2">
        <v>270284.14</v>
      </c>
      <c r="I305" s="2">
        <v>354954.94</v>
      </c>
      <c r="J305" s="2">
        <v>742526.94</v>
      </c>
      <c r="K305" s="2">
        <v>3309</v>
      </c>
      <c r="L305" s="2"/>
      <c r="M305" s="2"/>
      <c r="N305" s="1"/>
    </row>
    <row r="306" spans="1:14" x14ac:dyDescent="0.35">
      <c r="A306" s="48"/>
      <c r="B306" s="48"/>
      <c r="C306" s="48"/>
      <c r="D306" s="1" t="s">
        <v>3</v>
      </c>
      <c r="E306" s="1" t="s">
        <v>41</v>
      </c>
      <c r="F306" s="1">
        <v>365</v>
      </c>
      <c r="G306" s="2">
        <v>502805.55</v>
      </c>
      <c r="H306" s="2">
        <v>1161171.3</v>
      </c>
      <c r="I306" s="2">
        <v>1394018.49</v>
      </c>
      <c r="J306" s="2">
        <v>3057995.34</v>
      </c>
      <c r="K306" s="2">
        <v>9152</v>
      </c>
      <c r="L306" s="2"/>
      <c r="M306" s="2"/>
      <c r="N306" s="1"/>
    </row>
    <row r="307" spans="1:14" x14ac:dyDescent="0.35">
      <c r="A307" s="48"/>
      <c r="B307" s="48"/>
      <c r="C307" s="48"/>
      <c r="D307" s="1" t="s">
        <v>3</v>
      </c>
      <c r="E307" s="1" t="s">
        <v>39</v>
      </c>
      <c r="F307" s="1">
        <v>365</v>
      </c>
      <c r="G307" s="2">
        <v>153792.67000000001</v>
      </c>
      <c r="H307" s="2">
        <v>359040.92</v>
      </c>
      <c r="I307" s="2">
        <v>311155.76</v>
      </c>
      <c r="J307" s="2">
        <v>823989.35</v>
      </c>
      <c r="K307" s="2">
        <v>3732</v>
      </c>
      <c r="L307" s="2"/>
      <c r="M307" s="2"/>
      <c r="N307" s="1"/>
    </row>
    <row r="308" spans="1:14" x14ac:dyDescent="0.35">
      <c r="A308" s="48"/>
      <c r="B308" s="48"/>
      <c r="C308" s="48"/>
      <c r="D308" s="1" t="s">
        <v>3</v>
      </c>
      <c r="E308" s="1" t="s">
        <v>39</v>
      </c>
      <c r="F308" s="1">
        <v>365</v>
      </c>
      <c r="G308" s="2">
        <v>350869.13</v>
      </c>
      <c r="H308" s="2">
        <v>774615.34</v>
      </c>
      <c r="I308" s="2">
        <v>806994.54</v>
      </c>
      <c r="J308" s="2">
        <v>1932479.01</v>
      </c>
      <c r="K308" s="2">
        <v>7537</v>
      </c>
      <c r="L308" s="2"/>
      <c r="M308" s="2"/>
      <c r="N308" s="1"/>
    </row>
    <row r="309" spans="1:14" x14ac:dyDescent="0.35">
      <c r="A309" s="48"/>
      <c r="B309" s="48"/>
      <c r="C309" s="48"/>
      <c r="D309" s="1" t="s">
        <v>3</v>
      </c>
      <c r="E309" s="1" t="s">
        <v>39</v>
      </c>
      <c r="F309" s="1">
        <v>365</v>
      </c>
      <c r="G309" s="2">
        <v>369169.68</v>
      </c>
      <c r="H309" s="2">
        <v>881411.34</v>
      </c>
      <c r="I309" s="2">
        <v>960855.84</v>
      </c>
      <c r="J309" s="2">
        <v>2211436.86</v>
      </c>
      <c r="K309" s="2">
        <v>8229</v>
      </c>
      <c r="L309" s="2"/>
      <c r="M309" s="2"/>
      <c r="N309" s="1"/>
    </row>
    <row r="310" spans="1:14" x14ac:dyDescent="0.35">
      <c r="A310" s="48"/>
      <c r="B310" s="48"/>
      <c r="C310" s="48"/>
      <c r="D310" s="1" t="s">
        <v>4</v>
      </c>
      <c r="E310" s="1" t="s">
        <v>41</v>
      </c>
      <c r="F310" s="1">
        <v>365</v>
      </c>
      <c r="G310" s="2">
        <v>52611.05</v>
      </c>
      <c r="H310" s="2">
        <v>138215.85999999999</v>
      </c>
      <c r="I310" s="2">
        <v>160004.24</v>
      </c>
      <c r="J310" s="2">
        <v>350831.14999999997</v>
      </c>
      <c r="K310" s="2">
        <v>1389</v>
      </c>
      <c r="L310" s="2"/>
      <c r="M310" s="2"/>
      <c r="N310" s="1"/>
    </row>
    <row r="311" spans="1:14" x14ac:dyDescent="0.35">
      <c r="A311" s="48"/>
      <c r="B311" s="48"/>
      <c r="C311" s="48"/>
      <c r="D311" s="1" t="s">
        <v>5</v>
      </c>
      <c r="E311" s="1" t="s">
        <v>39</v>
      </c>
      <c r="F311" s="1">
        <v>365</v>
      </c>
      <c r="G311" s="2">
        <v>669119.9</v>
      </c>
      <c r="H311" s="2">
        <v>1531528.5</v>
      </c>
      <c r="I311" s="2">
        <v>1824287.2</v>
      </c>
      <c r="J311" s="2">
        <v>4024935.5999999996</v>
      </c>
      <c r="K311" s="2">
        <v>13038</v>
      </c>
      <c r="L311" s="2"/>
      <c r="M311" s="2"/>
      <c r="N311" s="1"/>
    </row>
    <row r="312" spans="1:14" x14ac:dyDescent="0.35">
      <c r="A312" s="48"/>
      <c r="B312" s="48"/>
      <c r="C312" s="48"/>
      <c r="D312" s="1" t="s">
        <v>5</v>
      </c>
      <c r="E312" s="1" t="s">
        <v>39</v>
      </c>
      <c r="F312" s="1">
        <v>365</v>
      </c>
      <c r="G312" s="2">
        <v>2330776.6</v>
      </c>
      <c r="H312" s="2">
        <v>5596167.75</v>
      </c>
      <c r="I312" s="2">
        <v>6929054.2999999998</v>
      </c>
      <c r="J312" s="2">
        <v>14855998.649999999</v>
      </c>
      <c r="K312" s="2">
        <v>41138</v>
      </c>
      <c r="L312" s="2"/>
      <c r="M312" s="2"/>
      <c r="N312" s="1"/>
    </row>
    <row r="313" spans="1:14" x14ac:dyDescent="0.35">
      <c r="A313" s="48"/>
      <c r="B313" s="48"/>
      <c r="C313" s="48"/>
      <c r="D313" s="1" t="s">
        <v>4</v>
      </c>
      <c r="E313" s="1" t="s">
        <v>40</v>
      </c>
      <c r="F313" s="1">
        <v>365</v>
      </c>
      <c r="G313" s="2">
        <v>43634.8</v>
      </c>
      <c r="H313" s="2">
        <v>96900.15</v>
      </c>
      <c r="I313" s="2">
        <v>146074.1</v>
      </c>
      <c r="J313" s="2">
        <v>286609.05000000005</v>
      </c>
      <c r="K313" s="2">
        <v>1001</v>
      </c>
      <c r="L313" s="2"/>
      <c r="M313" s="2"/>
      <c r="N313" s="1"/>
    </row>
    <row r="314" spans="1:14" x14ac:dyDescent="0.35">
      <c r="A314" s="48"/>
      <c r="B314" s="48"/>
      <c r="C314" s="48"/>
      <c r="D314" s="1" t="s">
        <v>4</v>
      </c>
      <c r="E314" s="1" t="s">
        <v>40</v>
      </c>
      <c r="F314" s="1">
        <v>365</v>
      </c>
      <c r="G314" s="2">
        <v>112845.16</v>
      </c>
      <c r="H314" s="2">
        <v>247132.7</v>
      </c>
      <c r="I314" s="2">
        <v>370709.48</v>
      </c>
      <c r="J314" s="2">
        <v>730687.34</v>
      </c>
      <c r="K314" s="2">
        <v>2482</v>
      </c>
      <c r="L314" s="2"/>
      <c r="M314" s="2"/>
      <c r="N314" s="1"/>
    </row>
    <row r="315" spans="1:14" x14ac:dyDescent="0.35">
      <c r="A315" s="48"/>
      <c r="B315" s="48"/>
      <c r="C315" s="48"/>
      <c r="D315" s="1" t="s">
        <v>4</v>
      </c>
      <c r="E315" s="1" t="s">
        <v>41</v>
      </c>
      <c r="F315" s="1">
        <v>365</v>
      </c>
      <c r="G315" s="2">
        <v>88204.2</v>
      </c>
      <c r="H315" s="2">
        <v>218060.85</v>
      </c>
      <c r="I315" s="2">
        <v>363991.5</v>
      </c>
      <c r="J315" s="2">
        <v>670256.55000000005</v>
      </c>
      <c r="K315" s="2">
        <v>1706</v>
      </c>
      <c r="L315" s="2"/>
      <c r="M315" s="2"/>
      <c r="N315" s="1"/>
    </row>
    <row r="316" spans="1:14" x14ac:dyDescent="0.35">
      <c r="A316" s="48"/>
      <c r="B316" s="48"/>
      <c r="C316" s="48"/>
      <c r="D316" s="1" t="s">
        <v>3</v>
      </c>
      <c r="E316" s="1" t="s">
        <v>41</v>
      </c>
      <c r="F316" s="1">
        <v>335</v>
      </c>
      <c r="G316" s="2">
        <v>134765.17000000001</v>
      </c>
      <c r="H316" s="2">
        <v>319442.08</v>
      </c>
      <c r="I316" s="2">
        <v>503586.79</v>
      </c>
      <c r="J316" s="2">
        <v>957794.04</v>
      </c>
      <c r="K316" s="2">
        <v>2818</v>
      </c>
      <c r="L316" s="2"/>
      <c r="M316" s="2"/>
      <c r="N316" s="1"/>
    </row>
    <row r="317" spans="1:14" x14ac:dyDescent="0.35">
      <c r="A317" s="48"/>
      <c r="B317" s="48"/>
      <c r="C317" s="48"/>
      <c r="D317" s="1" t="s">
        <v>4</v>
      </c>
      <c r="E317" s="1" t="s">
        <v>41</v>
      </c>
      <c r="F317" s="1">
        <v>365</v>
      </c>
      <c r="G317" s="2">
        <v>6959.12</v>
      </c>
      <c r="H317" s="2">
        <v>20050.810000000001</v>
      </c>
      <c r="I317" s="2">
        <v>23841.34</v>
      </c>
      <c r="J317" s="2">
        <v>50851.270000000004</v>
      </c>
      <c r="K317" s="2">
        <v>427</v>
      </c>
      <c r="L317" s="2"/>
      <c r="M317" s="2"/>
      <c r="N317" s="1"/>
    </row>
    <row r="318" spans="1:14" x14ac:dyDescent="0.35">
      <c r="A318" s="48"/>
      <c r="B318" s="48"/>
      <c r="C318" s="48"/>
      <c r="D318" s="1" t="s">
        <v>3</v>
      </c>
      <c r="E318" s="1" t="s">
        <v>41</v>
      </c>
      <c r="F318" s="1">
        <v>365</v>
      </c>
      <c r="G318" s="2">
        <v>225601.98</v>
      </c>
      <c r="H318" s="2">
        <v>490780.76</v>
      </c>
      <c r="I318" s="2">
        <v>720941.63</v>
      </c>
      <c r="J318" s="2">
        <v>1437324.37</v>
      </c>
      <c r="K318" s="2">
        <v>5856</v>
      </c>
      <c r="L318" s="2"/>
      <c r="M318" s="2"/>
      <c r="N318" s="1"/>
    </row>
    <row r="319" spans="1:14" x14ac:dyDescent="0.35">
      <c r="A319" s="48"/>
      <c r="B319" s="48"/>
      <c r="C319" s="48"/>
      <c r="D319" s="1" t="s">
        <v>3</v>
      </c>
      <c r="E319" s="1" t="s">
        <v>41</v>
      </c>
      <c r="F319" s="1">
        <v>365</v>
      </c>
      <c r="G319" s="2">
        <v>162419.68</v>
      </c>
      <c r="H319" s="2">
        <v>380664.96</v>
      </c>
      <c r="I319" s="2">
        <v>624543.19999999995</v>
      </c>
      <c r="J319" s="2">
        <v>1167627.8399999999</v>
      </c>
      <c r="K319" s="2">
        <v>3144</v>
      </c>
      <c r="L319" s="2"/>
      <c r="M319" s="2"/>
      <c r="N319" s="1"/>
    </row>
    <row r="320" spans="1:14" x14ac:dyDescent="0.35">
      <c r="A320" s="48"/>
      <c r="B320" s="48"/>
      <c r="C320" s="48"/>
      <c r="D320" s="1" t="s">
        <v>3</v>
      </c>
      <c r="E320" s="1" t="s">
        <v>41</v>
      </c>
      <c r="F320" s="1">
        <v>365</v>
      </c>
      <c r="G320" s="2">
        <v>234872.64</v>
      </c>
      <c r="H320" s="2">
        <v>566620.48</v>
      </c>
      <c r="I320" s="2">
        <v>916264.8</v>
      </c>
      <c r="J320" s="2">
        <v>1717757.92</v>
      </c>
      <c r="K320" s="2">
        <v>5040</v>
      </c>
      <c r="L320" s="2"/>
      <c r="M320" s="2"/>
      <c r="N320" s="1"/>
    </row>
    <row r="321" spans="1:14" x14ac:dyDescent="0.35">
      <c r="A321" s="48"/>
      <c r="B321" s="48"/>
      <c r="C321" s="48"/>
      <c r="D321" s="1" t="s">
        <v>4</v>
      </c>
      <c r="E321" s="1" t="s">
        <v>41</v>
      </c>
      <c r="F321" s="1">
        <v>365</v>
      </c>
      <c r="G321" s="2">
        <v>87666.9</v>
      </c>
      <c r="H321" s="2">
        <v>210912.6</v>
      </c>
      <c r="I321" s="2">
        <v>298127.40000000002</v>
      </c>
      <c r="J321" s="2">
        <v>596706.9</v>
      </c>
      <c r="K321" s="2">
        <v>1953</v>
      </c>
      <c r="L321" s="2"/>
      <c r="M321" s="2"/>
      <c r="N321" s="1"/>
    </row>
    <row r="322" spans="1:14" x14ac:dyDescent="0.35">
      <c r="A322" s="48"/>
      <c r="B322" s="48"/>
      <c r="C322" s="48"/>
      <c r="D322" s="1" t="s">
        <v>4</v>
      </c>
      <c r="E322" s="1" t="s">
        <v>41</v>
      </c>
      <c r="F322" s="1">
        <v>365</v>
      </c>
      <c r="G322" s="2">
        <v>40865.120000000003</v>
      </c>
      <c r="H322" s="2">
        <v>91076.800000000003</v>
      </c>
      <c r="I322" s="2">
        <v>132003.84</v>
      </c>
      <c r="J322" s="2">
        <v>263945.76</v>
      </c>
      <c r="K322" s="2">
        <v>1067</v>
      </c>
      <c r="L322" s="2"/>
      <c r="M322" s="2"/>
      <c r="N322" s="1"/>
    </row>
    <row r="323" spans="1:14" x14ac:dyDescent="0.35">
      <c r="A323" s="48"/>
      <c r="B323" s="48"/>
      <c r="C323" s="48"/>
      <c r="D323" s="1" t="s">
        <v>3</v>
      </c>
      <c r="E323" s="1" t="s">
        <v>41</v>
      </c>
      <c r="F323" s="1">
        <v>365</v>
      </c>
      <c r="G323" s="2">
        <v>149209.79999999999</v>
      </c>
      <c r="H323" s="2">
        <v>342912</v>
      </c>
      <c r="I323" s="2">
        <v>545110.19999999995</v>
      </c>
      <c r="J323" s="2">
        <v>1037232</v>
      </c>
      <c r="K323" s="2">
        <v>2696</v>
      </c>
      <c r="L323" s="2"/>
      <c r="M323" s="2"/>
      <c r="N323" s="1"/>
    </row>
    <row r="324" spans="1:14" x14ac:dyDescent="0.35">
      <c r="A324" s="48"/>
      <c r="B324" s="48"/>
      <c r="C324" s="48"/>
      <c r="D324" s="1" t="s">
        <v>4</v>
      </c>
      <c r="E324" s="1" t="s">
        <v>40</v>
      </c>
      <c r="F324" s="1">
        <v>365</v>
      </c>
      <c r="G324" s="2">
        <v>31656.21</v>
      </c>
      <c r="H324" s="2">
        <v>71906.63</v>
      </c>
      <c r="I324" s="2">
        <v>97551.15</v>
      </c>
      <c r="J324" s="2">
        <v>201113.99</v>
      </c>
      <c r="K324" s="2">
        <v>1104</v>
      </c>
      <c r="L324" s="2"/>
      <c r="M324" s="2"/>
      <c r="N324" s="1"/>
    </row>
    <row r="325" spans="1:14" x14ac:dyDescent="0.35">
      <c r="A325" s="48"/>
      <c r="B325" s="48"/>
      <c r="C325" s="48"/>
      <c r="D325" s="1" t="s">
        <v>4</v>
      </c>
      <c r="E325" s="1" t="s">
        <v>40</v>
      </c>
      <c r="F325" s="1">
        <v>365</v>
      </c>
      <c r="G325" s="2">
        <v>88307.839999999997</v>
      </c>
      <c r="H325" s="2">
        <v>204151.4</v>
      </c>
      <c r="I325" s="2">
        <v>315257.42</v>
      </c>
      <c r="J325" s="2">
        <v>607716.65999999992</v>
      </c>
      <c r="K325" s="2">
        <v>2068</v>
      </c>
      <c r="L325" s="2"/>
      <c r="M325" s="2"/>
      <c r="N325" s="1"/>
    </row>
    <row r="326" spans="1:14" x14ac:dyDescent="0.35">
      <c r="A326" s="48"/>
      <c r="B326" s="48"/>
      <c r="C326" s="48"/>
      <c r="D326" s="1" t="s">
        <v>4</v>
      </c>
      <c r="E326" s="1" t="s">
        <v>40</v>
      </c>
      <c r="F326" s="1">
        <v>365</v>
      </c>
      <c r="G326" s="2">
        <v>126695.64</v>
      </c>
      <c r="H326" s="2">
        <v>204608.53</v>
      </c>
      <c r="I326" s="2">
        <v>332690.15999999997</v>
      </c>
      <c r="J326" s="2">
        <v>663994.32999999996</v>
      </c>
      <c r="K326" s="2">
        <v>4385</v>
      </c>
      <c r="L326" s="2"/>
      <c r="M326" s="2"/>
      <c r="N326" s="1"/>
    </row>
    <row r="327" spans="1:14" x14ac:dyDescent="0.35">
      <c r="A327" s="48"/>
      <c r="B327" s="48"/>
      <c r="C327" s="48"/>
      <c r="D327" s="1" t="s">
        <v>4</v>
      </c>
      <c r="E327" s="1" t="s">
        <v>41</v>
      </c>
      <c r="F327" s="1">
        <v>365</v>
      </c>
      <c r="G327" s="2">
        <v>104843.64</v>
      </c>
      <c r="H327" s="2">
        <v>235963.5</v>
      </c>
      <c r="I327" s="2">
        <v>396333.48</v>
      </c>
      <c r="J327" s="2">
        <v>737140.62</v>
      </c>
      <c r="K327" s="2">
        <v>2352</v>
      </c>
      <c r="L327" s="2"/>
      <c r="M327" s="2"/>
      <c r="N327" s="1"/>
    </row>
    <row r="328" spans="1:14" x14ac:dyDescent="0.35">
      <c r="A328" s="48"/>
      <c r="B328" s="48"/>
      <c r="C328" s="48"/>
      <c r="D328" s="1" t="s">
        <v>4</v>
      </c>
      <c r="E328" s="1" t="s">
        <v>41</v>
      </c>
      <c r="F328" s="1">
        <v>365</v>
      </c>
      <c r="G328" s="2">
        <v>56611.02</v>
      </c>
      <c r="H328" s="2">
        <v>127265.63</v>
      </c>
      <c r="I328" s="2">
        <v>186761.79</v>
      </c>
      <c r="J328" s="2">
        <v>370638.44</v>
      </c>
      <c r="K328" s="2">
        <v>1370</v>
      </c>
      <c r="L328" s="2"/>
      <c r="M328" s="2"/>
      <c r="N328" s="1"/>
    </row>
    <row r="329" spans="1:14" x14ac:dyDescent="0.35">
      <c r="A329" s="48"/>
      <c r="B329" s="48"/>
      <c r="C329" s="48"/>
      <c r="D329" s="1" t="s">
        <v>3</v>
      </c>
      <c r="E329" s="1" t="s">
        <v>41</v>
      </c>
      <c r="F329" s="1">
        <v>365</v>
      </c>
      <c r="G329" s="2">
        <v>226632.18</v>
      </c>
      <c r="H329" s="2">
        <v>583906.38</v>
      </c>
      <c r="I329" s="2">
        <v>852486.45</v>
      </c>
      <c r="J329" s="2">
        <v>1663025.01</v>
      </c>
      <c r="K329" s="2">
        <v>4014</v>
      </c>
      <c r="L329" s="2"/>
      <c r="M329" s="2"/>
      <c r="N329" s="1"/>
    </row>
    <row r="330" spans="1:14" x14ac:dyDescent="0.35">
      <c r="A330" s="48"/>
      <c r="B330" s="48"/>
      <c r="C330" s="48"/>
      <c r="D330" s="1" t="s">
        <v>4</v>
      </c>
      <c r="E330" s="1" t="s">
        <v>40</v>
      </c>
      <c r="F330" s="1">
        <v>365</v>
      </c>
      <c r="G330" s="2">
        <v>73961.52</v>
      </c>
      <c r="H330" s="2">
        <v>177939.53</v>
      </c>
      <c r="I330" s="2">
        <v>287377.46999999997</v>
      </c>
      <c r="J330" s="2">
        <v>539278.52</v>
      </c>
      <c r="K330" s="2">
        <v>1500</v>
      </c>
      <c r="L330" s="2"/>
      <c r="M330" s="2"/>
      <c r="N330" s="1"/>
    </row>
    <row r="331" spans="1:14" x14ac:dyDescent="0.35">
      <c r="A331" s="48"/>
      <c r="B331" s="48"/>
      <c r="C331" s="48"/>
      <c r="D331" s="1" t="s">
        <v>4</v>
      </c>
      <c r="E331" s="1" t="s">
        <v>40</v>
      </c>
      <c r="F331" s="1">
        <v>365</v>
      </c>
      <c r="G331" s="2">
        <v>39704.04</v>
      </c>
      <c r="H331" s="2">
        <v>82796.58</v>
      </c>
      <c r="I331" s="2">
        <v>152959.65</v>
      </c>
      <c r="J331" s="2">
        <v>275460.27</v>
      </c>
      <c r="K331" s="2">
        <v>930</v>
      </c>
      <c r="L331" s="2"/>
      <c r="M331" s="2"/>
      <c r="N331" s="1"/>
    </row>
    <row r="332" spans="1:14" x14ac:dyDescent="0.35">
      <c r="A332" s="48"/>
      <c r="B332" s="48"/>
      <c r="C332" s="48"/>
      <c r="D332" s="1" t="s">
        <v>4</v>
      </c>
      <c r="E332" s="1" t="s">
        <v>40</v>
      </c>
      <c r="F332" s="1">
        <v>365</v>
      </c>
      <c r="G332" s="2">
        <v>58520.639999999999</v>
      </c>
      <c r="H332" s="2">
        <v>135593.12</v>
      </c>
      <c r="I332" s="2">
        <v>203494.08</v>
      </c>
      <c r="J332" s="2">
        <v>397607.83999999997</v>
      </c>
      <c r="K332" s="2">
        <v>1285</v>
      </c>
      <c r="L332" s="2"/>
      <c r="M332" s="2"/>
      <c r="N332" s="1"/>
    </row>
    <row r="333" spans="1:14" x14ac:dyDescent="0.35">
      <c r="A333" s="48"/>
      <c r="B333" s="48"/>
      <c r="C333" s="48"/>
      <c r="D333" s="1" t="s">
        <v>4</v>
      </c>
      <c r="E333" s="1" t="s">
        <v>41</v>
      </c>
      <c r="F333" s="1">
        <v>365</v>
      </c>
      <c r="G333" s="2">
        <v>88481.59</v>
      </c>
      <c r="H333" s="2">
        <v>203827.61</v>
      </c>
      <c r="I333" s="2">
        <v>324980.88</v>
      </c>
      <c r="J333" s="2">
        <v>617290.07999999996</v>
      </c>
      <c r="K333" s="2">
        <v>1940</v>
      </c>
      <c r="L333" s="2"/>
      <c r="M333" s="2"/>
      <c r="N333" s="1"/>
    </row>
    <row r="334" spans="1:14" x14ac:dyDescent="0.35">
      <c r="A334" s="48"/>
      <c r="B334" s="48"/>
      <c r="C334" s="48"/>
      <c r="D334" s="1" t="s">
        <v>4</v>
      </c>
      <c r="E334" s="1" t="s">
        <v>41</v>
      </c>
      <c r="F334" s="1">
        <v>365</v>
      </c>
      <c r="G334" s="2">
        <v>40349.06</v>
      </c>
      <c r="H334" s="2">
        <v>96157.23</v>
      </c>
      <c r="I334" s="2">
        <v>156537.1</v>
      </c>
      <c r="J334" s="2">
        <v>293043.39</v>
      </c>
      <c r="K334" s="2">
        <v>972</v>
      </c>
      <c r="L334" s="2"/>
      <c r="M334" s="2"/>
      <c r="N334" s="1"/>
    </row>
    <row r="335" spans="1:14" x14ac:dyDescent="0.35">
      <c r="A335" s="48"/>
      <c r="B335" s="48"/>
      <c r="C335" s="48"/>
      <c r="D335" s="1" t="s">
        <v>2</v>
      </c>
      <c r="E335" s="1" t="s">
        <v>41</v>
      </c>
      <c r="F335" s="1">
        <v>365</v>
      </c>
      <c r="G335" s="2">
        <v>20171.22</v>
      </c>
      <c r="H335" s="2">
        <v>44372.959999999999</v>
      </c>
      <c r="I335" s="2">
        <v>66324.39</v>
      </c>
      <c r="J335" s="2">
        <v>130868.57</v>
      </c>
      <c r="K335" s="2">
        <v>449</v>
      </c>
      <c r="L335" s="2"/>
      <c r="M335" s="2"/>
      <c r="N335" s="1"/>
    </row>
    <row r="336" spans="1:14" x14ac:dyDescent="0.35">
      <c r="A336" s="48"/>
      <c r="B336" s="48"/>
      <c r="C336" s="48"/>
      <c r="D336" s="1" t="s">
        <v>4</v>
      </c>
      <c r="E336" s="1" t="s">
        <v>41</v>
      </c>
      <c r="F336" s="1">
        <v>365</v>
      </c>
      <c r="G336" s="2">
        <v>49763.73</v>
      </c>
      <c r="H336" s="2">
        <v>112285.2</v>
      </c>
      <c r="I336" s="2">
        <v>185238.81</v>
      </c>
      <c r="J336" s="2">
        <v>347287.74</v>
      </c>
      <c r="K336" s="2">
        <v>1148</v>
      </c>
      <c r="L336" s="2"/>
      <c r="M336" s="2"/>
      <c r="N336" s="1"/>
    </row>
    <row r="337" spans="1:14" x14ac:dyDescent="0.35">
      <c r="A337" s="48"/>
      <c r="B337" s="48"/>
      <c r="C337" s="48"/>
      <c r="D337" s="1" t="s">
        <v>4</v>
      </c>
      <c r="E337" s="1" t="s">
        <v>41</v>
      </c>
      <c r="F337" s="1">
        <v>365</v>
      </c>
      <c r="G337" s="2">
        <v>32367.61</v>
      </c>
      <c r="H337" s="2">
        <v>74798.350000000006</v>
      </c>
      <c r="I337" s="2">
        <v>103954.08</v>
      </c>
      <c r="J337" s="2">
        <v>211120.04</v>
      </c>
      <c r="K337" s="2">
        <v>687</v>
      </c>
      <c r="L337" s="2"/>
      <c r="M337" s="2"/>
      <c r="N337" s="1"/>
    </row>
    <row r="338" spans="1:14" x14ac:dyDescent="0.35">
      <c r="A338" s="48"/>
      <c r="B338" s="48"/>
      <c r="C338" s="48"/>
      <c r="D338" s="1" t="s">
        <v>4</v>
      </c>
      <c r="E338" s="1" t="s">
        <v>41</v>
      </c>
      <c r="F338" s="1">
        <v>365</v>
      </c>
      <c r="G338" s="2">
        <v>28670.080000000002</v>
      </c>
      <c r="H338" s="2">
        <v>60887.85</v>
      </c>
      <c r="I338" s="2">
        <v>99243.07</v>
      </c>
      <c r="J338" s="2">
        <v>188801</v>
      </c>
      <c r="K338" s="2">
        <v>700</v>
      </c>
      <c r="L338" s="2"/>
      <c r="M338" s="2"/>
      <c r="N338" s="1"/>
    </row>
    <row r="339" spans="1:14" x14ac:dyDescent="0.35">
      <c r="A339" s="48"/>
      <c r="B339" s="48"/>
      <c r="C339" s="48"/>
      <c r="D339" s="1" t="s">
        <v>3</v>
      </c>
      <c r="E339" s="1" t="s">
        <v>39</v>
      </c>
      <c r="F339" s="1">
        <v>365</v>
      </c>
      <c r="G339" s="2">
        <v>89319.8</v>
      </c>
      <c r="H339" s="2">
        <v>221726.85</v>
      </c>
      <c r="I339" s="2">
        <v>320634.42</v>
      </c>
      <c r="J339" s="2">
        <v>631681.07000000007</v>
      </c>
      <c r="K339" s="2">
        <v>2549</v>
      </c>
      <c r="L339" s="2"/>
      <c r="M339" s="2"/>
      <c r="N339" s="1"/>
    </row>
    <row r="340" spans="1:14" x14ac:dyDescent="0.35">
      <c r="A340" s="48"/>
      <c r="B340" s="48"/>
      <c r="C340" s="48"/>
      <c r="D340" s="1" t="s">
        <v>5</v>
      </c>
      <c r="E340" s="1" t="s">
        <v>39</v>
      </c>
      <c r="F340" s="1">
        <v>365</v>
      </c>
      <c r="G340" s="2">
        <v>12030.1</v>
      </c>
      <c r="H340" s="2">
        <v>31165.5</v>
      </c>
      <c r="I340" s="2">
        <v>59613.2</v>
      </c>
      <c r="J340" s="2">
        <v>102808.79999999999</v>
      </c>
      <c r="K340" s="2">
        <v>390</v>
      </c>
      <c r="L340" s="2"/>
      <c r="M340" s="2"/>
      <c r="N340" s="1"/>
    </row>
    <row r="341" spans="1:14" x14ac:dyDescent="0.35">
      <c r="A341" s="48"/>
      <c r="B341" s="48"/>
      <c r="C341" s="48"/>
      <c r="D341" s="1" t="s">
        <v>60</v>
      </c>
      <c r="E341" s="1" t="s">
        <v>39</v>
      </c>
      <c r="F341" s="1">
        <v>365</v>
      </c>
      <c r="G341" s="2">
        <v>4546982.0199999996</v>
      </c>
      <c r="H341" s="2">
        <v>12118516.130000001</v>
      </c>
      <c r="I341" s="2">
        <v>21764915.399999999</v>
      </c>
      <c r="J341" s="2">
        <v>38430413.549999997</v>
      </c>
      <c r="K341" s="2">
        <v>70590</v>
      </c>
      <c r="L341" s="2"/>
      <c r="M341" s="2"/>
      <c r="N341" s="1"/>
    </row>
    <row r="342" spans="1:14" x14ac:dyDescent="0.35">
      <c r="A342" s="48"/>
      <c r="B342" s="48"/>
      <c r="C342" s="48"/>
      <c r="D342" s="1" t="s">
        <v>5</v>
      </c>
      <c r="E342" s="1" t="s">
        <v>39</v>
      </c>
      <c r="F342" s="1">
        <v>365</v>
      </c>
      <c r="G342" s="2">
        <v>2807701.8</v>
      </c>
      <c r="H342" s="2">
        <v>7779927.5999999996</v>
      </c>
      <c r="I342" s="2">
        <v>13684689.6</v>
      </c>
      <c r="J342" s="2">
        <v>24272319</v>
      </c>
      <c r="K342" s="2">
        <v>40681</v>
      </c>
      <c r="L342" s="2"/>
      <c r="M342" s="2"/>
      <c r="N342" s="1"/>
    </row>
    <row r="343" spans="1:14" x14ac:dyDescent="0.35">
      <c r="A343" s="48"/>
      <c r="B343" s="48"/>
      <c r="C343" s="48"/>
      <c r="D343" s="1" t="s">
        <v>60</v>
      </c>
      <c r="E343" s="1" t="s">
        <v>39</v>
      </c>
      <c r="F343" s="1">
        <v>365</v>
      </c>
      <c r="G343" s="2">
        <v>4394357.4000000004</v>
      </c>
      <c r="H343" s="2">
        <v>11903313</v>
      </c>
      <c r="I343" s="2">
        <v>21412495.199999999</v>
      </c>
      <c r="J343" s="2">
        <v>37710165.600000001</v>
      </c>
      <c r="K343" s="2">
        <v>62438</v>
      </c>
      <c r="L343" s="2"/>
      <c r="M343" s="2"/>
      <c r="N343" s="1"/>
    </row>
    <row r="344" spans="1:14" x14ac:dyDescent="0.35">
      <c r="A344" s="48"/>
      <c r="B344" s="48"/>
      <c r="C344" s="48"/>
      <c r="D344" s="1" t="s">
        <v>3</v>
      </c>
      <c r="E344" s="1" t="s">
        <v>39</v>
      </c>
      <c r="F344" s="1">
        <v>365</v>
      </c>
      <c r="G344" s="2">
        <v>416609.82</v>
      </c>
      <c r="H344" s="2">
        <v>1096752.57</v>
      </c>
      <c r="I344" s="2">
        <v>1098406.3700000001</v>
      </c>
      <c r="J344" s="2">
        <v>2611768.7600000002</v>
      </c>
      <c r="K344" s="2">
        <v>6906</v>
      </c>
      <c r="L344" s="2"/>
      <c r="M344" s="2"/>
      <c r="N344" s="1"/>
    </row>
    <row r="345" spans="1:14" x14ac:dyDescent="0.35">
      <c r="A345" s="48"/>
      <c r="B345" s="48"/>
      <c r="C345" s="48"/>
      <c r="D345" s="1" t="s">
        <v>3</v>
      </c>
      <c r="E345" s="1" t="s">
        <v>39</v>
      </c>
      <c r="F345" s="1">
        <v>365</v>
      </c>
      <c r="G345" s="2">
        <v>79797.86</v>
      </c>
      <c r="H345" s="2">
        <v>213134.34</v>
      </c>
      <c r="I345" s="2">
        <v>313776.34999999998</v>
      </c>
      <c r="J345" s="2">
        <v>606708.55000000005</v>
      </c>
      <c r="K345" s="2">
        <v>1565</v>
      </c>
      <c r="L345" s="2"/>
      <c r="M345" s="2"/>
      <c r="N345" s="1"/>
    </row>
    <row r="346" spans="1:14" x14ac:dyDescent="0.35">
      <c r="A346" s="48"/>
      <c r="B346" s="48"/>
      <c r="C346" s="48"/>
      <c r="D346" s="1" t="s">
        <v>3</v>
      </c>
      <c r="E346" s="1" t="s">
        <v>39</v>
      </c>
      <c r="F346" s="1">
        <v>365</v>
      </c>
      <c r="G346" s="2">
        <v>220865.03</v>
      </c>
      <c r="H346" s="2">
        <v>592748.69999999995</v>
      </c>
      <c r="I346" s="2">
        <v>997944.48</v>
      </c>
      <c r="J346" s="2">
        <v>1811558.21</v>
      </c>
      <c r="K346" s="2">
        <v>4952</v>
      </c>
      <c r="L346" s="2"/>
      <c r="M346" s="2"/>
      <c r="N346" s="1"/>
    </row>
    <row r="347" spans="1:14" x14ac:dyDescent="0.35">
      <c r="A347" s="48"/>
      <c r="B347" s="48"/>
      <c r="C347" s="48"/>
      <c r="D347" s="1" t="s">
        <v>2</v>
      </c>
      <c r="E347" s="1" t="s">
        <v>40</v>
      </c>
      <c r="F347" s="1">
        <v>365</v>
      </c>
      <c r="G347" s="2">
        <v>8178.06</v>
      </c>
      <c r="H347" s="2">
        <v>20257.16</v>
      </c>
      <c r="I347" s="2">
        <v>29892.720000000001</v>
      </c>
      <c r="J347" s="2">
        <v>58327.94</v>
      </c>
      <c r="K347" s="2">
        <v>262</v>
      </c>
      <c r="L347" s="2"/>
      <c r="M347" s="2"/>
      <c r="N347" s="1"/>
    </row>
    <row r="348" spans="1:14" x14ac:dyDescent="0.35">
      <c r="A348" s="48"/>
      <c r="B348" s="48"/>
      <c r="C348" s="48"/>
      <c r="D348" s="1" t="s">
        <v>4</v>
      </c>
      <c r="E348" s="1" t="s">
        <v>40</v>
      </c>
      <c r="F348" s="1">
        <v>365</v>
      </c>
      <c r="G348" s="2">
        <v>79459.5</v>
      </c>
      <c r="H348" s="2">
        <v>176181.3</v>
      </c>
      <c r="I348" s="2">
        <v>270800.40000000002</v>
      </c>
      <c r="J348" s="2">
        <v>526441.19999999995</v>
      </c>
      <c r="K348" s="2">
        <v>1997</v>
      </c>
      <c r="L348" s="2"/>
      <c r="M348" s="2"/>
      <c r="N348" s="1"/>
    </row>
    <row r="349" spans="1:14" x14ac:dyDescent="0.35">
      <c r="A349" s="48"/>
      <c r="B349" s="48"/>
      <c r="C349" s="48"/>
      <c r="D349" s="1" t="s">
        <v>4</v>
      </c>
      <c r="E349" s="1" t="s">
        <v>40</v>
      </c>
      <c r="F349" s="1">
        <v>365</v>
      </c>
      <c r="G349" s="2">
        <v>70000.639999999999</v>
      </c>
      <c r="H349" s="2">
        <v>160915.35999999999</v>
      </c>
      <c r="I349" s="2">
        <v>221232</v>
      </c>
      <c r="J349" s="2">
        <v>452148</v>
      </c>
      <c r="K349" s="2">
        <v>1234</v>
      </c>
      <c r="L349" s="2"/>
      <c r="M349" s="2"/>
      <c r="N349" s="1"/>
    </row>
    <row r="350" spans="1:14" x14ac:dyDescent="0.35">
      <c r="A350" s="48"/>
      <c r="B350" s="48"/>
      <c r="C350" s="48"/>
      <c r="D350" s="1" t="s">
        <v>4</v>
      </c>
      <c r="E350" s="1" t="s">
        <v>39</v>
      </c>
      <c r="F350" s="1">
        <v>365</v>
      </c>
      <c r="G350" s="2">
        <v>99012.479999999996</v>
      </c>
      <c r="H350" s="2">
        <v>224877.6</v>
      </c>
      <c r="I350" s="2">
        <v>357114.56</v>
      </c>
      <c r="J350" s="2">
        <v>681004.64</v>
      </c>
      <c r="K350" s="2">
        <v>2406</v>
      </c>
      <c r="L350" s="2"/>
      <c r="M350" s="2"/>
      <c r="N350" s="1"/>
    </row>
    <row r="351" spans="1:14" x14ac:dyDescent="0.35">
      <c r="A351" s="48"/>
      <c r="B351" s="48"/>
      <c r="C351" s="48"/>
      <c r="D351" s="1" t="s">
        <v>3</v>
      </c>
      <c r="E351" s="1" t="s">
        <v>40</v>
      </c>
      <c r="F351" s="1">
        <v>365</v>
      </c>
      <c r="G351" s="2">
        <v>122257.43</v>
      </c>
      <c r="H351" s="2">
        <v>285857.03000000003</v>
      </c>
      <c r="I351" s="2">
        <v>447358.44</v>
      </c>
      <c r="J351" s="2">
        <v>855472.9</v>
      </c>
      <c r="K351" s="2">
        <v>2260</v>
      </c>
      <c r="L351" s="2"/>
      <c r="M351" s="2"/>
      <c r="N351" s="1"/>
    </row>
    <row r="352" spans="1:14" x14ac:dyDescent="0.35">
      <c r="A352" s="48"/>
      <c r="B352" s="48"/>
      <c r="C352" s="48"/>
      <c r="D352" s="1" t="s">
        <v>4</v>
      </c>
      <c r="E352" s="1" t="s">
        <v>40</v>
      </c>
      <c r="F352" s="1">
        <v>365</v>
      </c>
      <c r="G352" s="2">
        <v>41100.959999999999</v>
      </c>
      <c r="H352" s="2">
        <v>103672.72</v>
      </c>
      <c r="I352" s="2">
        <v>151506.56</v>
      </c>
      <c r="J352" s="2">
        <v>296280.24</v>
      </c>
      <c r="K352" s="2">
        <v>984</v>
      </c>
      <c r="L352" s="2"/>
      <c r="M352" s="2"/>
      <c r="N352" s="1"/>
    </row>
    <row r="353" spans="1:14" x14ac:dyDescent="0.35">
      <c r="A353" s="48"/>
      <c r="B353" s="48"/>
      <c r="C353" s="48"/>
      <c r="D353" s="1" t="s">
        <v>3</v>
      </c>
      <c r="E353" s="1" t="s">
        <v>40</v>
      </c>
      <c r="F353" s="1">
        <v>365</v>
      </c>
      <c r="G353" s="2">
        <v>155320.70000000001</v>
      </c>
      <c r="H353" s="2">
        <v>365016.1</v>
      </c>
      <c r="I353" s="2">
        <v>597710.56999999995</v>
      </c>
      <c r="J353" s="2">
        <v>1118047.3699999999</v>
      </c>
      <c r="K353" s="2">
        <v>3046</v>
      </c>
      <c r="L353" s="2"/>
      <c r="M353" s="2"/>
      <c r="N353" s="1"/>
    </row>
    <row r="354" spans="1:14" x14ac:dyDescent="0.35">
      <c r="A354" s="48"/>
      <c r="B354" s="48"/>
      <c r="C354" s="48"/>
      <c r="D354" s="1" t="s">
        <v>3</v>
      </c>
      <c r="E354" s="1" t="s">
        <v>40</v>
      </c>
      <c r="F354" s="1">
        <v>365</v>
      </c>
      <c r="G354" s="2">
        <v>145047.29999999999</v>
      </c>
      <c r="H354" s="2">
        <v>353277.87</v>
      </c>
      <c r="I354" s="2">
        <v>552371.5</v>
      </c>
      <c r="J354" s="2">
        <v>1050696.67</v>
      </c>
      <c r="K354" s="2">
        <v>3012</v>
      </c>
      <c r="L354" s="2"/>
      <c r="M354" s="2"/>
      <c r="N354" s="1"/>
    </row>
    <row r="355" spans="1:14" x14ac:dyDescent="0.35">
      <c r="A355" s="48"/>
      <c r="B355" s="48"/>
      <c r="C355" s="48"/>
      <c r="D355" s="1" t="s">
        <v>4</v>
      </c>
      <c r="E355" s="1" t="s">
        <v>40</v>
      </c>
      <c r="F355" s="1">
        <v>365</v>
      </c>
      <c r="G355" s="2">
        <v>44000.04</v>
      </c>
      <c r="H355" s="2">
        <v>117016.72</v>
      </c>
      <c r="I355" s="2">
        <v>153582.04</v>
      </c>
      <c r="J355" s="2">
        <v>314598.80000000005</v>
      </c>
      <c r="K355" s="2">
        <v>794</v>
      </c>
      <c r="L355" s="2"/>
      <c r="M355" s="2"/>
      <c r="N355" s="1"/>
    </row>
    <row r="356" spans="1:14" x14ac:dyDescent="0.35">
      <c r="A356" s="48"/>
      <c r="B356" s="48"/>
      <c r="C356" s="48"/>
      <c r="D356" s="1" t="s">
        <v>4</v>
      </c>
      <c r="E356" s="1" t="s">
        <v>40</v>
      </c>
      <c r="F356" s="1">
        <v>365</v>
      </c>
      <c r="G356" s="2">
        <v>37207.550000000003</v>
      </c>
      <c r="H356" s="2">
        <v>85373.71</v>
      </c>
      <c r="I356" s="2">
        <v>138184.98000000001</v>
      </c>
      <c r="J356" s="2">
        <v>260766.24000000002</v>
      </c>
      <c r="K356" s="2">
        <v>766</v>
      </c>
      <c r="L356" s="2"/>
      <c r="M356" s="2"/>
      <c r="N356" s="1"/>
    </row>
    <row r="357" spans="1:14" x14ac:dyDescent="0.35">
      <c r="A357" s="48"/>
      <c r="B357" s="48"/>
      <c r="C357" s="48"/>
      <c r="D357" s="1" t="s">
        <v>2</v>
      </c>
      <c r="E357" s="1" t="s">
        <v>40</v>
      </c>
      <c r="F357" s="1">
        <v>365</v>
      </c>
      <c r="G357" s="2">
        <v>9177.0300000000007</v>
      </c>
      <c r="H357" s="2">
        <v>21000.31</v>
      </c>
      <c r="I357" s="2">
        <v>28607.53</v>
      </c>
      <c r="J357" s="2">
        <v>58784.87</v>
      </c>
      <c r="K357" s="2">
        <v>316</v>
      </c>
      <c r="L357" s="2"/>
      <c r="M357" s="2"/>
      <c r="N357" s="1"/>
    </row>
    <row r="358" spans="1:14" x14ac:dyDescent="0.35">
      <c r="A358" s="48"/>
      <c r="B358" s="48"/>
      <c r="C358" s="48"/>
      <c r="D358" s="1" t="s">
        <v>4</v>
      </c>
      <c r="E358" s="1" t="s">
        <v>40</v>
      </c>
      <c r="F358" s="1">
        <v>365</v>
      </c>
      <c r="G358" s="2">
        <v>103417.78</v>
      </c>
      <c r="H358" s="2">
        <v>241434.65</v>
      </c>
      <c r="I358" s="2">
        <v>353673.62</v>
      </c>
      <c r="J358" s="2">
        <v>698526.05</v>
      </c>
      <c r="K358" s="2">
        <v>2340</v>
      </c>
      <c r="L358" s="2"/>
      <c r="M358" s="2"/>
      <c r="N358" s="1"/>
    </row>
    <row r="359" spans="1:14" x14ac:dyDescent="0.35">
      <c r="A359" s="48"/>
      <c r="B359" s="48"/>
      <c r="C359" s="48"/>
      <c r="D359" s="1" t="s">
        <v>4</v>
      </c>
      <c r="E359" s="1" t="s">
        <v>40</v>
      </c>
      <c r="F359" s="1">
        <v>365</v>
      </c>
      <c r="G359" s="2">
        <v>63929.64</v>
      </c>
      <c r="H359" s="2">
        <v>149300.32</v>
      </c>
      <c r="I359" s="2">
        <v>230164.53</v>
      </c>
      <c r="J359" s="2">
        <v>443394.49</v>
      </c>
      <c r="K359" s="2">
        <v>1518</v>
      </c>
      <c r="L359" s="2"/>
      <c r="M359" s="2"/>
      <c r="N359" s="1"/>
    </row>
    <row r="360" spans="1:14" x14ac:dyDescent="0.35">
      <c r="A360" s="48"/>
      <c r="B360" s="48"/>
      <c r="C360" s="48"/>
      <c r="D360" s="1" t="s">
        <v>4</v>
      </c>
      <c r="E360" s="1" t="s">
        <v>39</v>
      </c>
      <c r="F360" s="1">
        <v>365</v>
      </c>
      <c r="G360" s="2">
        <v>45252.97</v>
      </c>
      <c r="H360" s="2">
        <v>114698.17</v>
      </c>
      <c r="I360" s="2">
        <v>121281.14</v>
      </c>
      <c r="J360" s="2">
        <v>281232.28000000003</v>
      </c>
      <c r="K360" s="2">
        <v>1053</v>
      </c>
      <c r="L360" s="2"/>
      <c r="M360" s="2"/>
      <c r="N360" s="1"/>
    </row>
    <row r="361" spans="1:14" x14ac:dyDescent="0.35">
      <c r="A361" s="48"/>
      <c r="B361" s="48"/>
      <c r="C361" s="48"/>
      <c r="D361" s="1" t="s">
        <v>2</v>
      </c>
      <c r="E361" s="1" t="s">
        <v>40</v>
      </c>
      <c r="F361" s="1">
        <v>365</v>
      </c>
      <c r="G361" s="2">
        <v>30279</v>
      </c>
      <c r="H361" s="2">
        <v>72706.679999999993</v>
      </c>
      <c r="I361" s="2">
        <v>100494.32</v>
      </c>
      <c r="J361" s="2">
        <v>203480</v>
      </c>
      <c r="K361" s="2">
        <v>864</v>
      </c>
      <c r="L361" s="2"/>
      <c r="M361" s="2"/>
      <c r="N361" s="1"/>
    </row>
    <row r="362" spans="1:14" x14ac:dyDescent="0.35">
      <c r="A362" s="48"/>
      <c r="B362" s="48"/>
      <c r="C362" s="48"/>
      <c r="D362" s="1" t="s">
        <v>3</v>
      </c>
      <c r="E362" s="1" t="s">
        <v>40</v>
      </c>
      <c r="F362" s="1">
        <v>365</v>
      </c>
      <c r="G362" s="2">
        <v>165851.85</v>
      </c>
      <c r="H362" s="2">
        <v>377994.74</v>
      </c>
      <c r="I362" s="2">
        <v>559110.43000000005</v>
      </c>
      <c r="J362" s="2">
        <v>1102957.02</v>
      </c>
      <c r="K362" s="2">
        <v>3768</v>
      </c>
      <c r="L362" s="2"/>
      <c r="M362" s="2"/>
      <c r="N362" s="1"/>
    </row>
    <row r="363" spans="1:14" x14ac:dyDescent="0.35">
      <c r="A363" s="48"/>
      <c r="B363" s="48"/>
      <c r="C363" s="48"/>
      <c r="D363" s="1" t="s">
        <v>4</v>
      </c>
      <c r="E363" s="1" t="s">
        <v>40</v>
      </c>
      <c r="F363" s="1">
        <v>365</v>
      </c>
      <c r="G363" s="2">
        <v>108247.56</v>
      </c>
      <c r="H363" s="2">
        <v>252631.86</v>
      </c>
      <c r="I363" s="2">
        <v>414369.29</v>
      </c>
      <c r="J363" s="2">
        <v>775248.71</v>
      </c>
      <c r="K363" s="2">
        <v>2600</v>
      </c>
      <c r="L363" s="2"/>
      <c r="M363" s="2"/>
      <c r="N363" s="1"/>
    </row>
    <row r="364" spans="1:14" x14ac:dyDescent="0.35">
      <c r="A364" s="48"/>
      <c r="B364" s="48"/>
      <c r="C364" s="48"/>
      <c r="D364" s="1" t="s">
        <v>3</v>
      </c>
      <c r="E364" s="1" t="s">
        <v>40</v>
      </c>
      <c r="F364" s="1">
        <v>365</v>
      </c>
      <c r="G364" s="2">
        <v>182791.19</v>
      </c>
      <c r="H364" s="2">
        <v>455109.23</v>
      </c>
      <c r="I364" s="2">
        <v>707535.07</v>
      </c>
      <c r="J364" s="2">
        <v>1345435.4899999998</v>
      </c>
      <c r="K364" s="2">
        <v>3289</v>
      </c>
      <c r="L364" s="2"/>
      <c r="M364" s="2"/>
      <c r="N364" s="1"/>
    </row>
    <row r="365" spans="1:14" x14ac:dyDescent="0.35">
      <c r="A365" s="48"/>
      <c r="B365" s="48"/>
      <c r="C365" s="48"/>
      <c r="D365" s="1" t="s">
        <v>4</v>
      </c>
      <c r="E365" s="1" t="s">
        <v>40</v>
      </c>
      <c r="F365" s="1">
        <v>335</v>
      </c>
      <c r="G365" s="2">
        <v>22600.59</v>
      </c>
      <c r="H365" s="2">
        <v>58798.52</v>
      </c>
      <c r="I365" s="2">
        <v>88786.79</v>
      </c>
      <c r="J365" s="2">
        <v>170185.9</v>
      </c>
      <c r="K365" s="2">
        <v>580</v>
      </c>
      <c r="L365" s="2"/>
      <c r="M365" s="2"/>
      <c r="N365" s="1"/>
    </row>
    <row r="366" spans="1:14" x14ac:dyDescent="0.35">
      <c r="A366" s="48"/>
      <c r="B366" s="48"/>
      <c r="C366" s="48"/>
      <c r="D366" s="1" t="s">
        <v>2</v>
      </c>
      <c r="E366" s="1" t="s">
        <v>40</v>
      </c>
      <c r="F366" s="1">
        <v>365</v>
      </c>
      <c r="G366" s="2">
        <v>8385.89</v>
      </c>
      <c r="H366" s="2">
        <v>24504.31</v>
      </c>
      <c r="I366" s="2">
        <v>37236</v>
      </c>
      <c r="J366" s="2">
        <v>70126.2</v>
      </c>
      <c r="K366" s="2">
        <v>204</v>
      </c>
      <c r="L366" s="2"/>
      <c r="M366" s="2"/>
      <c r="N366" s="1"/>
    </row>
    <row r="367" spans="1:14" x14ac:dyDescent="0.35">
      <c r="A367" s="48"/>
      <c r="B367" s="48"/>
      <c r="C367" s="48"/>
      <c r="D367" s="1" t="s">
        <v>4</v>
      </c>
      <c r="E367" s="1" t="s">
        <v>40</v>
      </c>
      <c r="F367" s="1">
        <v>365</v>
      </c>
      <c r="G367" s="2">
        <v>36439.800000000003</v>
      </c>
      <c r="H367" s="2">
        <v>86359.63</v>
      </c>
      <c r="I367" s="2">
        <v>130609.9</v>
      </c>
      <c r="J367" s="2">
        <v>253409.33000000002</v>
      </c>
      <c r="K367" s="2">
        <v>900</v>
      </c>
      <c r="L367" s="2"/>
      <c r="M367" s="2"/>
      <c r="N367" s="1"/>
    </row>
    <row r="368" spans="1:14" x14ac:dyDescent="0.35">
      <c r="A368" s="48"/>
      <c r="B368" s="48"/>
      <c r="C368" s="48"/>
      <c r="D368" s="1" t="s">
        <v>2</v>
      </c>
      <c r="E368" s="1" t="s">
        <v>40</v>
      </c>
      <c r="F368" s="1">
        <v>365</v>
      </c>
      <c r="G368" s="2">
        <v>17200.59</v>
      </c>
      <c r="H368" s="2">
        <v>40737.33</v>
      </c>
      <c r="I368" s="2">
        <v>62745.27</v>
      </c>
      <c r="J368" s="2">
        <v>120683.19</v>
      </c>
      <c r="K368" s="2">
        <v>400</v>
      </c>
      <c r="L368" s="2"/>
      <c r="M368" s="2"/>
      <c r="N368" s="1"/>
    </row>
    <row r="369" spans="1:14" x14ac:dyDescent="0.35">
      <c r="A369" s="48"/>
      <c r="B369" s="48"/>
      <c r="C369" s="48"/>
      <c r="D369" s="1" t="s">
        <v>4</v>
      </c>
      <c r="E369" s="1" t="s">
        <v>40</v>
      </c>
      <c r="F369" s="1">
        <v>365</v>
      </c>
      <c r="G369" s="2">
        <v>33351.550000000003</v>
      </c>
      <c r="H369" s="2">
        <v>76148.11</v>
      </c>
      <c r="I369" s="2">
        <v>113407.32</v>
      </c>
      <c r="J369" s="2">
        <v>222906.98</v>
      </c>
      <c r="K369" s="2">
        <v>1000</v>
      </c>
      <c r="L369" s="2"/>
      <c r="M369" s="2"/>
      <c r="N369" s="1"/>
    </row>
    <row r="370" spans="1:14" x14ac:dyDescent="0.35">
      <c r="A370" s="48"/>
      <c r="B370" s="48"/>
      <c r="C370" s="48"/>
      <c r="D370" s="1" t="s">
        <v>3</v>
      </c>
      <c r="E370" s="1" t="s">
        <v>40</v>
      </c>
      <c r="F370" s="1">
        <v>365</v>
      </c>
      <c r="G370" s="2">
        <v>442201.59</v>
      </c>
      <c r="H370" s="2">
        <v>1056872.49</v>
      </c>
      <c r="I370" s="2">
        <v>1603440.21</v>
      </c>
      <c r="J370" s="2">
        <v>3102514.29</v>
      </c>
      <c r="K370" s="2">
        <v>8269</v>
      </c>
      <c r="L370" s="2"/>
      <c r="M370" s="2"/>
      <c r="N370" s="1"/>
    </row>
    <row r="371" spans="1:14" x14ac:dyDescent="0.35">
      <c r="A371" s="48"/>
      <c r="B371" s="48"/>
      <c r="C371" s="48"/>
      <c r="D371" s="1" t="s">
        <v>4</v>
      </c>
      <c r="E371" s="1" t="s">
        <v>40</v>
      </c>
      <c r="F371" s="1">
        <v>365</v>
      </c>
      <c r="G371" s="2">
        <v>103308.96</v>
      </c>
      <c r="H371" s="2">
        <v>238767.44</v>
      </c>
      <c r="I371" s="2">
        <v>353546.88</v>
      </c>
      <c r="J371" s="2">
        <v>695623.28</v>
      </c>
      <c r="K371" s="2">
        <v>2244</v>
      </c>
      <c r="L371" s="2"/>
      <c r="M371" s="2"/>
      <c r="N371" s="1"/>
    </row>
    <row r="372" spans="1:14" x14ac:dyDescent="0.35">
      <c r="A372" s="48"/>
      <c r="B372" s="48"/>
      <c r="C372" s="48"/>
      <c r="D372" s="1" t="s">
        <v>3</v>
      </c>
      <c r="E372" s="1" t="s">
        <v>40</v>
      </c>
      <c r="F372" s="1">
        <v>365</v>
      </c>
      <c r="G372" s="2">
        <v>106852.96</v>
      </c>
      <c r="H372" s="2">
        <v>242504.16</v>
      </c>
      <c r="I372" s="2">
        <v>365951.75</v>
      </c>
      <c r="J372" s="2">
        <v>715308.87</v>
      </c>
      <c r="K372" s="2">
        <v>2260</v>
      </c>
      <c r="L372" s="2"/>
      <c r="M372" s="2"/>
      <c r="N372" s="1"/>
    </row>
    <row r="373" spans="1:14" x14ac:dyDescent="0.35">
      <c r="A373" s="48"/>
      <c r="B373" s="48"/>
      <c r="C373" s="48"/>
      <c r="D373" s="1" t="s">
        <v>4</v>
      </c>
      <c r="E373" s="1" t="s">
        <v>40</v>
      </c>
      <c r="F373" s="1">
        <v>365</v>
      </c>
      <c r="G373" s="2">
        <v>28160.87</v>
      </c>
      <c r="H373" s="2">
        <v>60477.46</v>
      </c>
      <c r="I373" s="2">
        <v>96037.71</v>
      </c>
      <c r="J373" s="2">
        <v>184676.04</v>
      </c>
      <c r="K373" s="2">
        <v>726</v>
      </c>
      <c r="L373" s="2"/>
      <c r="M373" s="2"/>
      <c r="N373" s="1"/>
    </row>
    <row r="374" spans="1:14" x14ac:dyDescent="0.35">
      <c r="A374" s="48"/>
      <c r="B374" s="48"/>
      <c r="C374" s="48"/>
      <c r="D374" s="1" t="s">
        <v>4</v>
      </c>
      <c r="E374" s="1" t="s">
        <v>40</v>
      </c>
      <c r="F374" s="1">
        <v>365</v>
      </c>
      <c r="G374" s="2">
        <v>29361.55</v>
      </c>
      <c r="H374" s="2">
        <v>66045.440000000002</v>
      </c>
      <c r="I374" s="2">
        <v>108475.03</v>
      </c>
      <c r="J374" s="2">
        <v>203882.02000000002</v>
      </c>
      <c r="K374" s="2">
        <v>702</v>
      </c>
      <c r="L374" s="2"/>
      <c r="M374" s="2"/>
      <c r="N374" s="1"/>
    </row>
    <row r="375" spans="1:14" x14ac:dyDescent="0.35">
      <c r="A375" s="48"/>
      <c r="B375" s="48"/>
      <c r="C375" s="48"/>
      <c r="D375" s="1" t="s">
        <v>4</v>
      </c>
      <c r="E375" s="1" t="s">
        <v>40</v>
      </c>
      <c r="F375" s="1">
        <v>365</v>
      </c>
      <c r="G375" s="2">
        <v>52340.160000000003</v>
      </c>
      <c r="H375" s="2">
        <v>120166.39999999999</v>
      </c>
      <c r="I375" s="2">
        <v>184540.96</v>
      </c>
      <c r="J375" s="2">
        <v>357047.52</v>
      </c>
      <c r="K375" s="2">
        <v>1280</v>
      </c>
      <c r="L375" s="2"/>
      <c r="M375" s="2"/>
      <c r="N375" s="1"/>
    </row>
    <row r="376" spans="1:14" x14ac:dyDescent="0.35">
      <c r="A376" s="48"/>
      <c r="B376" s="48"/>
      <c r="C376" s="48"/>
      <c r="D376" s="1" t="s">
        <v>3</v>
      </c>
      <c r="E376" s="1" t="s">
        <v>40</v>
      </c>
      <c r="F376" s="1">
        <v>365</v>
      </c>
      <c r="G376" s="2">
        <v>124055.23</v>
      </c>
      <c r="H376" s="2">
        <v>293228.27</v>
      </c>
      <c r="I376" s="2">
        <v>413083.97</v>
      </c>
      <c r="J376" s="2">
        <v>830367.47</v>
      </c>
      <c r="K376" s="2">
        <v>2272</v>
      </c>
      <c r="L376" s="2"/>
      <c r="M376" s="2"/>
      <c r="N376" s="1"/>
    </row>
    <row r="377" spans="1:14" x14ac:dyDescent="0.35">
      <c r="A377" s="48"/>
      <c r="B377" s="48"/>
      <c r="C377" s="48"/>
      <c r="D377" s="1" t="s">
        <v>4</v>
      </c>
      <c r="E377" s="1" t="s">
        <v>40</v>
      </c>
      <c r="F377" s="1">
        <v>365</v>
      </c>
      <c r="G377" s="2">
        <v>43139.61</v>
      </c>
      <c r="H377" s="2">
        <v>99303.78</v>
      </c>
      <c r="I377" s="2">
        <v>160170.48000000001</v>
      </c>
      <c r="J377" s="2">
        <v>302613.87</v>
      </c>
      <c r="K377" s="2">
        <v>1110</v>
      </c>
      <c r="L377" s="2"/>
      <c r="M377" s="2"/>
      <c r="N377" s="1"/>
    </row>
    <row r="378" spans="1:14" x14ac:dyDescent="0.35">
      <c r="A378" s="48"/>
      <c r="B378" s="48"/>
      <c r="C378" s="48"/>
      <c r="D378" s="1" t="s">
        <v>3</v>
      </c>
      <c r="E378" s="1" t="s">
        <v>40</v>
      </c>
      <c r="F378" s="1">
        <v>365</v>
      </c>
      <c r="G378" s="2">
        <v>112271.05</v>
      </c>
      <c r="H378" s="2">
        <v>262367.23</v>
      </c>
      <c r="I378" s="2">
        <v>433056.28</v>
      </c>
      <c r="J378" s="2">
        <v>807694.56</v>
      </c>
      <c r="K378" s="2">
        <v>2232</v>
      </c>
      <c r="L378" s="2"/>
      <c r="M378" s="2"/>
      <c r="N378" s="1"/>
    </row>
    <row r="379" spans="1:14" x14ac:dyDescent="0.35">
      <c r="A379" s="48"/>
      <c r="B379" s="48"/>
      <c r="C379" s="48"/>
      <c r="D379" s="1" t="s">
        <v>4</v>
      </c>
      <c r="E379" s="1" t="s">
        <v>40</v>
      </c>
      <c r="F379" s="1">
        <v>365</v>
      </c>
      <c r="G379" s="2">
        <v>110056.01</v>
      </c>
      <c r="H379" s="2">
        <v>257717.8</v>
      </c>
      <c r="I379" s="2">
        <v>424185.54</v>
      </c>
      <c r="J379" s="2">
        <v>791959.35</v>
      </c>
      <c r="K379" s="2">
        <v>2539</v>
      </c>
      <c r="L379" s="2"/>
      <c r="M379" s="2"/>
      <c r="N379" s="1"/>
    </row>
    <row r="380" spans="1:14" x14ac:dyDescent="0.35">
      <c r="A380" s="48"/>
      <c r="B380" s="48"/>
      <c r="C380" s="48"/>
      <c r="D380" s="1" t="s">
        <v>4</v>
      </c>
      <c r="E380" s="1" t="s">
        <v>39</v>
      </c>
      <c r="F380" s="1">
        <v>365</v>
      </c>
      <c r="G380" s="2">
        <v>45480.84</v>
      </c>
      <c r="H380" s="2">
        <v>120019.01</v>
      </c>
      <c r="I380" s="2">
        <v>171953.26</v>
      </c>
      <c r="J380" s="2">
        <v>337453.11</v>
      </c>
      <c r="K380" s="2">
        <v>1141</v>
      </c>
      <c r="L380" s="2"/>
      <c r="M380" s="2"/>
      <c r="N380" s="1"/>
    </row>
    <row r="381" spans="1:14" x14ac:dyDescent="0.35">
      <c r="A381" s="48"/>
      <c r="B381" s="48"/>
      <c r="C381" s="48"/>
      <c r="D381" s="1" t="s">
        <v>4</v>
      </c>
      <c r="E381" s="1" t="s">
        <v>40</v>
      </c>
      <c r="F381" s="1">
        <v>365</v>
      </c>
      <c r="G381" s="2">
        <v>52135.74</v>
      </c>
      <c r="H381" s="2">
        <v>123050.58</v>
      </c>
      <c r="I381" s="2">
        <v>192876.2</v>
      </c>
      <c r="J381" s="2">
        <v>368062.52</v>
      </c>
      <c r="K381" s="2">
        <v>1228</v>
      </c>
      <c r="L381" s="2"/>
      <c r="M381" s="2"/>
      <c r="N381" s="1"/>
    </row>
    <row r="382" spans="1:14" x14ac:dyDescent="0.35">
      <c r="A382" s="48"/>
      <c r="B382" s="48"/>
      <c r="C382" s="48"/>
      <c r="D382" s="1" t="s">
        <v>4</v>
      </c>
      <c r="E382" s="1" t="s">
        <v>40</v>
      </c>
      <c r="F382" s="1">
        <v>365</v>
      </c>
      <c r="G382" s="2">
        <v>36211.800000000003</v>
      </c>
      <c r="H382" s="2">
        <v>85650.98</v>
      </c>
      <c r="I382" s="2">
        <v>132875.10999999999</v>
      </c>
      <c r="J382" s="2">
        <v>254737.88999999998</v>
      </c>
      <c r="K382" s="2">
        <v>1020</v>
      </c>
      <c r="L382" s="2"/>
      <c r="M382" s="2"/>
      <c r="N382" s="1"/>
    </row>
    <row r="383" spans="1:14" x14ac:dyDescent="0.35">
      <c r="A383" s="48"/>
      <c r="B383" s="48"/>
      <c r="C383" s="48"/>
      <c r="D383" s="1" t="s">
        <v>4</v>
      </c>
      <c r="E383" s="1" t="s">
        <v>40</v>
      </c>
      <c r="F383" s="1">
        <v>365</v>
      </c>
      <c r="G383" s="2">
        <v>41530.99</v>
      </c>
      <c r="H383" s="2">
        <v>93816.67</v>
      </c>
      <c r="I383" s="2">
        <v>143828.37</v>
      </c>
      <c r="J383" s="2">
        <v>279176.03000000003</v>
      </c>
      <c r="K383" s="2">
        <v>972</v>
      </c>
      <c r="L383" s="2"/>
      <c r="M383" s="2"/>
      <c r="N383" s="1"/>
    </row>
    <row r="384" spans="1:14" x14ac:dyDescent="0.35">
      <c r="A384" s="48"/>
      <c r="B384" s="48"/>
      <c r="C384" s="48"/>
      <c r="D384" s="1" t="s">
        <v>4</v>
      </c>
      <c r="E384" s="1" t="s">
        <v>40</v>
      </c>
      <c r="F384" s="1">
        <v>365</v>
      </c>
      <c r="G384" s="2">
        <v>33150.589999999997</v>
      </c>
      <c r="H384" s="2">
        <v>79242.13</v>
      </c>
      <c r="I384" s="2">
        <v>125979.89</v>
      </c>
      <c r="J384" s="2">
        <v>238372.61</v>
      </c>
      <c r="K384" s="2">
        <v>825</v>
      </c>
      <c r="L384" s="2"/>
      <c r="M384" s="2"/>
      <c r="N384" s="1"/>
    </row>
    <row r="385" spans="1:14" x14ac:dyDescent="0.35">
      <c r="A385" s="48"/>
      <c r="B385" s="48"/>
      <c r="C385" s="48"/>
      <c r="D385" s="1" t="s">
        <v>4</v>
      </c>
      <c r="E385" s="1" t="s">
        <v>39</v>
      </c>
      <c r="F385" s="1">
        <v>365</v>
      </c>
      <c r="G385" s="2">
        <v>30145.58</v>
      </c>
      <c r="H385" s="2">
        <v>74909.56</v>
      </c>
      <c r="I385" s="2">
        <v>142403.01</v>
      </c>
      <c r="J385" s="2">
        <v>247458.15000000002</v>
      </c>
      <c r="K385" s="2">
        <v>538</v>
      </c>
      <c r="L385" s="2"/>
      <c r="M385" s="2"/>
      <c r="N385" s="1"/>
    </row>
    <row r="386" spans="1:14" x14ac:dyDescent="0.35">
      <c r="A386" s="48"/>
      <c r="B386" s="48"/>
      <c r="C386" s="48"/>
      <c r="D386" s="1" t="s">
        <v>2</v>
      </c>
      <c r="E386" s="1" t="s">
        <v>40</v>
      </c>
      <c r="F386" s="1">
        <v>365</v>
      </c>
      <c r="G386" s="2">
        <v>16345.73</v>
      </c>
      <c r="H386" s="2">
        <v>36683.699999999997</v>
      </c>
      <c r="I386" s="2">
        <v>55373.93</v>
      </c>
      <c r="J386" s="2">
        <v>108403.35999999999</v>
      </c>
      <c r="K386" s="2">
        <v>528</v>
      </c>
      <c r="L386" s="2"/>
      <c r="M386" s="2"/>
      <c r="N386" s="1"/>
    </row>
    <row r="387" spans="1:14" x14ac:dyDescent="0.35">
      <c r="A387" s="48"/>
      <c r="B387" s="48"/>
      <c r="C387" s="48"/>
      <c r="D387" s="1" t="s">
        <v>2</v>
      </c>
      <c r="E387" s="1" t="s">
        <v>40</v>
      </c>
      <c r="F387" s="1">
        <v>365</v>
      </c>
      <c r="G387" s="2">
        <v>18732.32</v>
      </c>
      <c r="H387" s="2">
        <v>38774.230000000003</v>
      </c>
      <c r="I387" s="2">
        <v>64876.9</v>
      </c>
      <c r="J387" s="2">
        <v>122383.45000000001</v>
      </c>
      <c r="K387" s="2">
        <v>527</v>
      </c>
      <c r="L387" s="2"/>
      <c r="M387" s="2"/>
      <c r="N387" s="1"/>
    </row>
    <row r="388" spans="1:14" x14ac:dyDescent="0.35">
      <c r="A388" s="48"/>
      <c r="B388" s="48"/>
      <c r="C388" s="48"/>
      <c r="D388" s="1" t="s">
        <v>3</v>
      </c>
      <c r="E388" s="1" t="s">
        <v>40</v>
      </c>
      <c r="F388" s="1">
        <v>365</v>
      </c>
      <c r="G388" s="2">
        <v>178134.97</v>
      </c>
      <c r="H388" s="2">
        <v>418162.6</v>
      </c>
      <c r="I388" s="2">
        <v>507310.15</v>
      </c>
      <c r="J388" s="2">
        <v>1103607.72</v>
      </c>
      <c r="K388" s="2">
        <v>4122</v>
      </c>
      <c r="L388" s="2"/>
      <c r="M388" s="2"/>
      <c r="N388" s="1"/>
    </row>
    <row r="389" spans="1:14" x14ac:dyDescent="0.35">
      <c r="A389" s="48"/>
      <c r="B389" s="48"/>
      <c r="C389" s="48"/>
      <c r="D389" s="1" t="s">
        <v>2</v>
      </c>
      <c r="E389" s="1" t="s">
        <v>40</v>
      </c>
      <c r="F389" s="1">
        <v>365</v>
      </c>
      <c r="G389" s="2">
        <v>20154.75</v>
      </c>
      <c r="H389" s="2">
        <v>46084.49</v>
      </c>
      <c r="I389" s="2">
        <v>74155.839999999997</v>
      </c>
      <c r="J389" s="2">
        <v>140395.07999999999</v>
      </c>
      <c r="K389" s="2">
        <v>509</v>
      </c>
      <c r="L389" s="2"/>
      <c r="M389" s="2"/>
      <c r="N389" s="1"/>
    </row>
    <row r="390" spans="1:14" x14ac:dyDescent="0.35">
      <c r="A390" s="48"/>
      <c r="B390" s="48"/>
      <c r="C390" s="48"/>
      <c r="D390" s="1" t="s">
        <v>4</v>
      </c>
      <c r="E390" s="1" t="s">
        <v>40</v>
      </c>
      <c r="F390" s="1">
        <v>365</v>
      </c>
      <c r="G390" s="2">
        <v>59328.03</v>
      </c>
      <c r="H390" s="2">
        <v>139724.92000000001</v>
      </c>
      <c r="I390" s="2">
        <v>207582.75</v>
      </c>
      <c r="J390" s="2">
        <v>406635.7</v>
      </c>
      <c r="K390" s="2">
        <v>1572</v>
      </c>
      <c r="L390" s="2"/>
      <c r="M390" s="2"/>
      <c r="N390" s="1"/>
    </row>
    <row r="391" spans="1:14" x14ac:dyDescent="0.35">
      <c r="A391" s="48"/>
      <c r="B391" s="48"/>
      <c r="C391" s="48"/>
      <c r="D391" s="1" t="s">
        <v>3</v>
      </c>
      <c r="E391" s="1" t="s">
        <v>40</v>
      </c>
      <c r="F391" s="1">
        <v>365</v>
      </c>
      <c r="G391" s="2">
        <v>123465.48</v>
      </c>
      <c r="H391" s="2">
        <v>293163.44</v>
      </c>
      <c r="I391" s="2">
        <v>465031.25</v>
      </c>
      <c r="J391" s="2">
        <v>881660.16999999993</v>
      </c>
      <c r="K391" s="2">
        <v>2533</v>
      </c>
      <c r="L391" s="2"/>
      <c r="M391" s="2"/>
      <c r="N391" s="1"/>
    </row>
    <row r="392" spans="1:14" x14ac:dyDescent="0.35">
      <c r="A392" s="48"/>
      <c r="B392" s="48"/>
      <c r="C392" s="48"/>
      <c r="D392" s="1" t="s">
        <v>3</v>
      </c>
      <c r="E392" s="1" t="s">
        <v>40</v>
      </c>
      <c r="F392" s="1">
        <v>365</v>
      </c>
      <c r="G392" s="2">
        <v>125377.38</v>
      </c>
      <c r="H392" s="2">
        <v>301918.59000000003</v>
      </c>
      <c r="I392" s="2">
        <v>433970.28</v>
      </c>
      <c r="J392" s="2">
        <v>861266.25</v>
      </c>
      <c r="K392" s="2">
        <v>2321</v>
      </c>
      <c r="L392" s="2"/>
      <c r="M392" s="2"/>
      <c r="N392" s="1"/>
    </row>
    <row r="393" spans="1:14" x14ac:dyDescent="0.35">
      <c r="A393" s="48"/>
      <c r="B393" s="48"/>
      <c r="C393" s="48"/>
      <c r="D393" s="1" t="s">
        <v>2</v>
      </c>
      <c r="E393" s="1" t="s">
        <v>40</v>
      </c>
      <c r="F393" s="1">
        <v>365</v>
      </c>
      <c r="G393" s="2">
        <v>20012.740000000002</v>
      </c>
      <c r="H393" s="2">
        <v>45260.76</v>
      </c>
      <c r="I393" s="2">
        <v>59371.62</v>
      </c>
      <c r="J393" s="2">
        <v>124645.12</v>
      </c>
      <c r="K393" s="2">
        <v>576</v>
      </c>
      <c r="L393" s="2"/>
      <c r="M393" s="2"/>
      <c r="N393" s="1"/>
    </row>
    <row r="394" spans="1:14" x14ac:dyDescent="0.35">
      <c r="A394" s="48"/>
      <c r="B394" s="48"/>
      <c r="C394" s="48"/>
      <c r="D394" s="1" t="s">
        <v>4</v>
      </c>
      <c r="E394" s="1" t="s">
        <v>40</v>
      </c>
      <c r="F394" s="1">
        <v>365</v>
      </c>
      <c r="G394" s="2">
        <v>42527.96</v>
      </c>
      <c r="H394" s="2">
        <v>104294.74</v>
      </c>
      <c r="I394" s="2">
        <v>148866.19</v>
      </c>
      <c r="J394" s="2">
        <v>295688.89</v>
      </c>
      <c r="K394" s="2">
        <v>984</v>
      </c>
      <c r="L394" s="2"/>
      <c r="M394" s="2"/>
      <c r="N394" s="1"/>
    </row>
    <row r="395" spans="1:14" x14ac:dyDescent="0.35">
      <c r="A395" s="48"/>
      <c r="B395" s="48"/>
      <c r="C395" s="48"/>
      <c r="D395" s="1" t="s">
        <v>4</v>
      </c>
      <c r="E395" s="1" t="s">
        <v>40</v>
      </c>
      <c r="F395" s="1">
        <v>365</v>
      </c>
      <c r="G395" s="2">
        <v>89037.81</v>
      </c>
      <c r="H395" s="2">
        <v>206940.97</v>
      </c>
      <c r="I395" s="2">
        <v>283294.26</v>
      </c>
      <c r="J395" s="2">
        <v>579273.04</v>
      </c>
      <c r="K395" s="2">
        <v>2040</v>
      </c>
      <c r="L395" s="2"/>
      <c r="M395" s="2"/>
      <c r="N395" s="1"/>
    </row>
    <row r="396" spans="1:14" x14ac:dyDescent="0.35">
      <c r="A396" s="48"/>
      <c r="B396" s="48"/>
      <c r="C396" s="48"/>
      <c r="D396" s="1" t="s">
        <v>4</v>
      </c>
      <c r="E396" s="1" t="s">
        <v>40</v>
      </c>
      <c r="F396" s="1">
        <v>365</v>
      </c>
      <c r="G396" s="2">
        <v>88214.1</v>
      </c>
      <c r="H396" s="2">
        <v>193307.4</v>
      </c>
      <c r="I396" s="2">
        <v>295824.90000000002</v>
      </c>
      <c r="J396" s="2">
        <v>577346.4</v>
      </c>
      <c r="K396" s="2">
        <v>2399</v>
      </c>
      <c r="L396" s="2"/>
      <c r="M396" s="2"/>
      <c r="N396" s="1"/>
    </row>
    <row r="397" spans="1:14" x14ac:dyDescent="0.35">
      <c r="A397" s="48"/>
      <c r="B397" s="48"/>
      <c r="C397" s="48"/>
      <c r="D397" s="1" t="s">
        <v>2</v>
      </c>
      <c r="E397" s="1" t="s">
        <v>40</v>
      </c>
      <c r="F397" s="1">
        <v>365</v>
      </c>
      <c r="G397" s="2">
        <v>20366.2</v>
      </c>
      <c r="H397" s="2">
        <v>45836.97</v>
      </c>
      <c r="I397" s="2">
        <v>62164.92</v>
      </c>
      <c r="J397" s="2">
        <v>128368.09</v>
      </c>
      <c r="K397" s="2">
        <v>452</v>
      </c>
      <c r="L397" s="2"/>
      <c r="M397" s="2"/>
      <c r="N397" s="1"/>
    </row>
    <row r="398" spans="1:14" x14ac:dyDescent="0.35">
      <c r="A398" s="48"/>
      <c r="B398" s="48"/>
      <c r="C398" s="48"/>
      <c r="D398" s="1" t="s">
        <v>4</v>
      </c>
      <c r="E398" s="1" t="s">
        <v>40</v>
      </c>
      <c r="F398" s="1">
        <v>365</v>
      </c>
      <c r="G398" s="2">
        <v>26564.799999999999</v>
      </c>
      <c r="H398" s="2">
        <v>60169.8</v>
      </c>
      <c r="I398" s="2">
        <v>93916</v>
      </c>
      <c r="J398" s="2">
        <v>180650.6</v>
      </c>
      <c r="K398" s="2">
        <v>666</v>
      </c>
      <c r="L398" s="2"/>
      <c r="M398" s="2"/>
      <c r="N398" s="1"/>
    </row>
    <row r="399" spans="1:14" x14ac:dyDescent="0.35">
      <c r="A399" s="48"/>
      <c r="B399" s="48"/>
      <c r="C399" s="48"/>
      <c r="D399" s="1" t="s">
        <v>2</v>
      </c>
      <c r="E399" s="1" t="s">
        <v>40</v>
      </c>
      <c r="F399" s="1">
        <v>365</v>
      </c>
      <c r="G399" s="2">
        <v>19458.560000000001</v>
      </c>
      <c r="H399" s="2">
        <v>47514.39</v>
      </c>
      <c r="I399" s="2">
        <v>75905.279999999999</v>
      </c>
      <c r="J399" s="2">
        <v>142878.22999999998</v>
      </c>
      <c r="K399" s="2">
        <v>420</v>
      </c>
      <c r="L399" s="2"/>
      <c r="M399" s="2"/>
      <c r="N399" s="1"/>
    </row>
    <row r="400" spans="1:14" x14ac:dyDescent="0.35">
      <c r="A400" s="48"/>
      <c r="B400" s="48"/>
      <c r="C400" s="48"/>
      <c r="D400" s="1" t="s">
        <v>3</v>
      </c>
      <c r="E400" s="1" t="s">
        <v>40</v>
      </c>
      <c r="F400" s="1">
        <v>365</v>
      </c>
      <c r="G400" s="2">
        <v>195536.68</v>
      </c>
      <c r="H400" s="2">
        <v>461448.72</v>
      </c>
      <c r="I400" s="2">
        <v>636358.04</v>
      </c>
      <c r="J400" s="2">
        <v>1293343.44</v>
      </c>
      <c r="K400" s="2">
        <v>3914</v>
      </c>
      <c r="L400" s="2"/>
      <c r="M400" s="2"/>
      <c r="N400" s="1"/>
    </row>
    <row r="401" spans="1:14" x14ac:dyDescent="0.35">
      <c r="A401" s="48"/>
      <c r="B401" s="48"/>
      <c r="C401" s="48"/>
      <c r="D401" s="1" t="s">
        <v>4</v>
      </c>
      <c r="E401" s="1" t="s">
        <v>39</v>
      </c>
      <c r="F401" s="1">
        <v>365</v>
      </c>
      <c r="G401" s="2">
        <v>82542.179999999993</v>
      </c>
      <c r="H401" s="2">
        <v>189509.22</v>
      </c>
      <c r="I401" s="2">
        <v>293874.92</v>
      </c>
      <c r="J401" s="2">
        <v>565926.32000000007</v>
      </c>
      <c r="K401" s="2">
        <v>2016</v>
      </c>
      <c r="L401" s="2"/>
      <c r="M401" s="2"/>
      <c r="N401" s="1"/>
    </row>
    <row r="402" spans="1:14" x14ac:dyDescent="0.35">
      <c r="A402" s="48"/>
      <c r="B402" s="48"/>
      <c r="C402" s="48"/>
      <c r="D402" s="1" t="s">
        <v>4</v>
      </c>
      <c r="E402" s="1" t="s">
        <v>40</v>
      </c>
      <c r="F402" s="1">
        <v>365</v>
      </c>
      <c r="G402" s="2">
        <v>23963.71</v>
      </c>
      <c r="H402" s="2">
        <v>54531.13</v>
      </c>
      <c r="I402" s="2">
        <v>84865.02</v>
      </c>
      <c r="J402" s="2">
        <v>163359.85999999999</v>
      </c>
      <c r="K402" s="2">
        <v>625</v>
      </c>
      <c r="L402" s="2"/>
      <c r="M402" s="2"/>
      <c r="N402" s="1"/>
    </row>
    <row r="403" spans="1:14" x14ac:dyDescent="0.35">
      <c r="A403" s="48"/>
      <c r="B403" s="48"/>
      <c r="C403" s="48"/>
      <c r="D403" s="1" t="s">
        <v>4</v>
      </c>
      <c r="E403" s="1" t="s">
        <v>40</v>
      </c>
      <c r="F403" s="1">
        <v>365</v>
      </c>
      <c r="G403" s="2">
        <v>62277.65</v>
      </c>
      <c r="H403" s="2">
        <v>140260.23000000001</v>
      </c>
      <c r="I403" s="2">
        <v>208192.25</v>
      </c>
      <c r="J403" s="2">
        <v>410730.13</v>
      </c>
      <c r="K403" s="2">
        <v>1348</v>
      </c>
      <c r="L403" s="2"/>
      <c r="M403" s="2"/>
      <c r="N403" s="1"/>
    </row>
    <row r="404" spans="1:14" x14ac:dyDescent="0.35">
      <c r="A404" s="48"/>
      <c r="B404" s="48"/>
      <c r="C404" s="48"/>
      <c r="D404" s="1" t="s">
        <v>2</v>
      </c>
      <c r="E404" s="1" t="s">
        <v>40</v>
      </c>
      <c r="F404" s="1">
        <v>365</v>
      </c>
      <c r="G404" s="2">
        <v>18673</v>
      </c>
      <c r="H404" s="2">
        <v>45742.52</v>
      </c>
      <c r="I404" s="2">
        <v>72947.8</v>
      </c>
      <c r="J404" s="2">
        <v>137363.32</v>
      </c>
      <c r="K404" s="2">
        <v>467</v>
      </c>
      <c r="L404" s="2"/>
      <c r="M404" s="2"/>
      <c r="N404" s="1"/>
    </row>
    <row r="405" spans="1:14" x14ac:dyDescent="0.35">
      <c r="A405" s="48"/>
      <c r="B405" s="48"/>
      <c r="C405" s="48"/>
      <c r="D405" s="1" t="s">
        <v>3</v>
      </c>
      <c r="E405" s="1" t="s">
        <v>40</v>
      </c>
      <c r="F405" s="1">
        <v>365</v>
      </c>
      <c r="G405" s="2">
        <v>149755.23000000001</v>
      </c>
      <c r="H405" s="2">
        <v>340177.95</v>
      </c>
      <c r="I405" s="2">
        <v>514468.44</v>
      </c>
      <c r="J405" s="2">
        <v>1004401.6200000001</v>
      </c>
      <c r="K405" s="2">
        <v>3153</v>
      </c>
      <c r="L405" s="2"/>
      <c r="M405" s="2"/>
      <c r="N405" s="1"/>
    </row>
    <row r="406" spans="1:14" x14ac:dyDescent="0.35">
      <c r="A406" s="48"/>
      <c r="B406" s="48"/>
      <c r="C406" s="48"/>
      <c r="D406" s="1" t="s">
        <v>4</v>
      </c>
      <c r="E406" s="1" t="s">
        <v>40</v>
      </c>
      <c r="F406" s="1">
        <v>365</v>
      </c>
      <c r="G406" s="2">
        <v>45171.91</v>
      </c>
      <c r="H406" s="2">
        <v>109165.86</v>
      </c>
      <c r="I406" s="2">
        <v>160643.64000000001</v>
      </c>
      <c r="J406" s="2">
        <v>314981.41000000003</v>
      </c>
      <c r="K406" s="2">
        <v>1104</v>
      </c>
      <c r="L406" s="2"/>
      <c r="M406" s="2"/>
      <c r="N406" s="1"/>
    </row>
    <row r="407" spans="1:14" x14ac:dyDescent="0.35">
      <c r="A407" s="48"/>
      <c r="B407" s="48"/>
      <c r="C407" s="48"/>
      <c r="D407" s="1" t="s">
        <v>4</v>
      </c>
      <c r="E407" s="1" t="s">
        <v>40</v>
      </c>
      <c r="F407" s="1">
        <v>365</v>
      </c>
      <c r="G407" s="2">
        <v>39752.83</v>
      </c>
      <c r="H407" s="2">
        <v>89863.06</v>
      </c>
      <c r="I407" s="2">
        <v>125462.16</v>
      </c>
      <c r="J407" s="2">
        <v>255078.05</v>
      </c>
      <c r="K407" s="2">
        <v>936</v>
      </c>
      <c r="L407" s="2"/>
      <c r="M407" s="2"/>
      <c r="N407" s="1"/>
    </row>
    <row r="408" spans="1:14" x14ac:dyDescent="0.35">
      <c r="A408" s="48"/>
      <c r="B408" s="48"/>
      <c r="C408" s="48"/>
      <c r="D408" s="1" t="s">
        <v>2</v>
      </c>
      <c r="E408" s="1" t="s">
        <v>40</v>
      </c>
      <c r="F408" s="1">
        <v>365</v>
      </c>
      <c r="G408" s="2">
        <v>78263.59</v>
      </c>
      <c r="H408" s="2">
        <v>182736.04</v>
      </c>
      <c r="I408" s="2">
        <v>301600.09000000003</v>
      </c>
      <c r="J408" s="2">
        <v>562599.72</v>
      </c>
      <c r="K408" s="2">
        <v>1860</v>
      </c>
      <c r="L408" s="2"/>
      <c r="M408" s="2"/>
      <c r="N408" s="1"/>
    </row>
    <row r="409" spans="1:14" x14ac:dyDescent="0.35">
      <c r="A409" s="48"/>
      <c r="B409" s="48"/>
      <c r="C409" s="48"/>
      <c r="D409" s="1" t="s">
        <v>3</v>
      </c>
      <c r="E409" s="1" t="s">
        <v>40</v>
      </c>
      <c r="F409" s="1">
        <v>365</v>
      </c>
      <c r="G409" s="2">
        <v>110468.12</v>
      </c>
      <c r="H409" s="2">
        <v>278080.15999999997</v>
      </c>
      <c r="I409" s="2">
        <v>362444.19</v>
      </c>
      <c r="J409" s="2">
        <v>750992.47</v>
      </c>
      <c r="K409" s="2">
        <v>2114</v>
      </c>
      <c r="L409" s="2"/>
      <c r="M409" s="2"/>
      <c r="N409" s="1"/>
    </row>
    <row r="410" spans="1:14" x14ac:dyDescent="0.35">
      <c r="A410" s="48"/>
      <c r="B410" s="48"/>
      <c r="C410" s="48"/>
      <c r="D410" s="1" t="s">
        <v>38</v>
      </c>
      <c r="E410" s="1" t="s">
        <v>40</v>
      </c>
      <c r="F410" s="1">
        <v>365</v>
      </c>
      <c r="G410" s="2">
        <v>5532.95</v>
      </c>
      <c r="H410" s="2">
        <v>12127.19</v>
      </c>
      <c r="I410" s="2">
        <v>19380.689999999999</v>
      </c>
      <c r="J410" s="2">
        <v>37040.83</v>
      </c>
      <c r="K410" s="2" t="s">
        <v>1</v>
      </c>
      <c r="L410" s="2"/>
      <c r="M410" s="2"/>
      <c r="N410" s="1" t="s">
        <v>62</v>
      </c>
    </row>
    <row r="411" spans="1:14" x14ac:dyDescent="0.35">
      <c r="A411" s="48"/>
      <c r="B411" s="48"/>
      <c r="C411" s="48"/>
      <c r="D411" s="1" t="s">
        <v>4</v>
      </c>
      <c r="E411" s="1" t="s">
        <v>40</v>
      </c>
      <c r="F411" s="1">
        <v>365</v>
      </c>
      <c r="G411" s="2">
        <v>77447.399999999994</v>
      </c>
      <c r="H411" s="2">
        <v>176782.4</v>
      </c>
      <c r="I411" s="2">
        <v>286611.40000000002</v>
      </c>
      <c r="J411" s="2">
        <v>540841.19999999995</v>
      </c>
      <c r="K411" s="2">
        <v>1615</v>
      </c>
      <c r="L411" s="2"/>
      <c r="M411" s="2"/>
      <c r="N411" s="1"/>
    </row>
    <row r="412" spans="1:14" x14ac:dyDescent="0.35">
      <c r="A412" s="48"/>
      <c r="B412" s="48"/>
      <c r="C412" s="48"/>
      <c r="D412" s="1" t="s">
        <v>4</v>
      </c>
      <c r="E412" s="1" t="s">
        <v>40</v>
      </c>
      <c r="F412" s="1">
        <v>365</v>
      </c>
      <c r="G412" s="2">
        <v>36078.050000000003</v>
      </c>
      <c r="H412" s="2">
        <v>90208.06</v>
      </c>
      <c r="I412" s="2">
        <v>137899.32</v>
      </c>
      <c r="J412" s="2">
        <v>264185.43</v>
      </c>
      <c r="K412" s="2">
        <v>904</v>
      </c>
      <c r="L412" s="2"/>
      <c r="M412" s="2"/>
      <c r="N412" s="1"/>
    </row>
    <row r="413" spans="1:14" x14ac:dyDescent="0.35">
      <c r="A413" s="48"/>
      <c r="B413" s="48"/>
      <c r="C413" s="48"/>
      <c r="D413" s="1" t="s">
        <v>2</v>
      </c>
      <c r="E413" s="1" t="s">
        <v>40</v>
      </c>
      <c r="F413" s="1">
        <v>365</v>
      </c>
      <c r="G413" s="2">
        <v>33878.160000000003</v>
      </c>
      <c r="H413" s="2">
        <v>91276.43</v>
      </c>
      <c r="I413" s="2">
        <v>128138.35</v>
      </c>
      <c r="J413" s="2">
        <v>253292.94</v>
      </c>
      <c r="K413" s="2">
        <v>694</v>
      </c>
      <c r="L413" s="2"/>
      <c r="M413" s="2"/>
      <c r="N413" s="1"/>
    </row>
    <row r="414" spans="1:14" x14ac:dyDescent="0.35">
      <c r="A414" s="48"/>
      <c r="B414" s="48"/>
      <c r="C414" s="48"/>
      <c r="D414" s="1" t="s">
        <v>2</v>
      </c>
      <c r="E414" s="1" t="s">
        <v>40</v>
      </c>
      <c r="F414" s="1">
        <v>365</v>
      </c>
      <c r="G414" s="2">
        <v>11470.34</v>
      </c>
      <c r="H414" s="2">
        <v>25557.87</v>
      </c>
      <c r="I414" s="2">
        <v>36204.800000000003</v>
      </c>
      <c r="J414" s="2">
        <v>73233.010000000009</v>
      </c>
      <c r="K414" s="2">
        <v>337</v>
      </c>
      <c r="L414" s="2"/>
      <c r="M414" s="2"/>
      <c r="N414" s="1"/>
    </row>
    <row r="415" spans="1:14" x14ac:dyDescent="0.35">
      <c r="A415" s="48"/>
      <c r="B415" s="48"/>
      <c r="C415" s="48"/>
      <c r="D415" s="1" t="s">
        <v>38</v>
      </c>
      <c r="E415" s="1" t="s">
        <v>40</v>
      </c>
      <c r="F415" s="1">
        <v>365</v>
      </c>
      <c r="G415" s="2">
        <v>5877.87</v>
      </c>
      <c r="H415" s="2">
        <v>13457.68</v>
      </c>
      <c r="I415" s="2">
        <v>19246.759999999998</v>
      </c>
      <c r="J415" s="2">
        <v>38582.31</v>
      </c>
      <c r="K415" s="2" t="s">
        <v>1</v>
      </c>
      <c r="L415" s="2"/>
      <c r="M415" s="2"/>
      <c r="N415" s="1"/>
    </row>
    <row r="416" spans="1:14" x14ac:dyDescent="0.35">
      <c r="A416" s="48"/>
      <c r="B416" s="48"/>
      <c r="C416" s="48"/>
      <c r="D416" s="1" t="s">
        <v>2</v>
      </c>
      <c r="E416" s="1" t="s">
        <v>40</v>
      </c>
      <c r="F416" s="1">
        <v>365</v>
      </c>
      <c r="G416" s="2">
        <v>13846.54</v>
      </c>
      <c r="H416" s="2">
        <v>32590.89</v>
      </c>
      <c r="I416" s="2">
        <v>41355.54</v>
      </c>
      <c r="J416" s="2">
        <v>87792.97</v>
      </c>
      <c r="K416" s="2">
        <v>432</v>
      </c>
      <c r="L416" s="2"/>
      <c r="M416" s="2"/>
      <c r="N416" s="1"/>
    </row>
    <row r="417" spans="1:14" x14ac:dyDescent="0.35">
      <c r="A417" s="48"/>
      <c r="B417" s="48"/>
      <c r="C417" s="48"/>
      <c r="D417" s="1" t="s">
        <v>4</v>
      </c>
      <c r="E417" s="1" t="s">
        <v>40</v>
      </c>
      <c r="F417" s="1">
        <v>365</v>
      </c>
      <c r="G417" s="2">
        <v>96627.06</v>
      </c>
      <c r="H417" s="2">
        <v>231772.71</v>
      </c>
      <c r="I417" s="2">
        <v>336504.57</v>
      </c>
      <c r="J417" s="2">
        <v>664904.34000000008</v>
      </c>
      <c r="K417" s="2">
        <v>2266</v>
      </c>
      <c r="L417" s="2"/>
      <c r="M417" s="2"/>
      <c r="N417" s="1"/>
    </row>
    <row r="418" spans="1:14" x14ac:dyDescent="0.35">
      <c r="A418" s="48"/>
      <c r="B418" s="48"/>
      <c r="C418" s="48"/>
      <c r="D418" s="1" t="s">
        <v>3</v>
      </c>
      <c r="E418" s="1" t="s">
        <v>40</v>
      </c>
      <c r="F418" s="1">
        <v>365</v>
      </c>
      <c r="G418" s="2">
        <v>107029.02</v>
      </c>
      <c r="H418" s="2">
        <v>248353.35</v>
      </c>
      <c r="I418" s="2">
        <v>403706.85</v>
      </c>
      <c r="J418" s="2">
        <v>759089.22</v>
      </c>
      <c r="K418" s="2">
        <v>2232</v>
      </c>
      <c r="L418" s="2"/>
      <c r="M418" s="2"/>
      <c r="N418" s="1"/>
    </row>
    <row r="419" spans="1:14" x14ac:dyDescent="0.35">
      <c r="A419" s="48"/>
      <c r="B419" s="48"/>
      <c r="C419" s="48"/>
      <c r="D419" s="1" t="s">
        <v>4</v>
      </c>
      <c r="E419" s="1" t="s">
        <v>40</v>
      </c>
      <c r="F419" s="1">
        <v>365</v>
      </c>
      <c r="G419" s="2">
        <v>72697.37</v>
      </c>
      <c r="H419" s="2">
        <v>181245.6</v>
      </c>
      <c r="I419" s="2">
        <v>280530.69</v>
      </c>
      <c r="J419" s="2">
        <v>534473.66</v>
      </c>
      <c r="K419" s="2">
        <v>1672</v>
      </c>
      <c r="L419" s="2"/>
      <c r="M419" s="2"/>
      <c r="N419" s="1"/>
    </row>
    <row r="420" spans="1:14" x14ac:dyDescent="0.35">
      <c r="A420" s="48"/>
      <c r="B420" s="48"/>
      <c r="C420" s="48"/>
      <c r="D420" s="1" t="s">
        <v>4</v>
      </c>
      <c r="E420" s="1" t="s">
        <v>40</v>
      </c>
      <c r="F420" s="1">
        <v>365</v>
      </c>
      <c r="G420" s="2">
        <v>91994.4</v>
      </c>
      <c r="H420" s="2">
        <v>227595.68</v>
      </c>
      <c r="I420" s="2">
        <v>346422.24</v>
      </c>
      <c r="J420" s="2">
        <v>666012.31999999995</v>
      </c>
      <c r="K420" s="2">
        <v>1796</v>
      </c>
      <c r="L420" s="2"/>
      <c r="M420" s="2"/>
      <c r="N420" s="1"/>
    </row>
    <row r="421" spans="1:14" x14ac:dyDescent="0.35">
      <c r="A421" s="48"/>
      <c r="B421" s="48"/>
      <c r="C421" s="48"/>
      <c r="D421" s="1" t="s">
        <v>2</v>
      </c>
      <c r="E421" s="1" t="s">
        <v>40</v>
      </c>
      <c r="F421" s="1">
        <v>365</v>
      </c>
      <c r="G421" s="2">
        <v>22534.53</v>
      </c>
      <c r="H421" s="2">
        <v>52532.55</v>
      </c>
      <c r="I421" s="2">
        <v>91117.68</v>
      </c>
      <c r="J421" s="2">
        <v>166184.76</v>
      </c>
      <c r="K421" s="2">
        <v>483</v>
      </c>
      <c r="L421" s="2"/>
      <c r="M421" s="2"/>
      <c r="N421" s="1"/>
    </row>
    <row r="422" spans="1:14" x14ac:dyDescent="0.35">
      <c r="A422" s="48"/>
      <c r="B422" s="48"/>
      <c r="C422" s="48"/>
      <c r="D422" s="1" t="s">
        <v>4</v>
      </c>
      <c r="E422" s="1" t="s">
        <v>40</v>
      </c>
      <c r="F422" s="1">
        <v>365</v>
      </c>
      <c r="G422" s="2">
        <v>21768.3</v>
      </c>
      <c r="H422" s="2">
        <v>51313.74</v>
      </c>
      <c r="I422" s="2">
        <v>75968.86</v>
      </c>
      <c r="J422" s="2">
        <v>149050.9</v>
      </c>
      <c r="K422" s="2">
        <v>719</v>
      </c>
      <c r="L422" s="2"/>
      <c r="M422" s="2"/>
      <c r="N422" s="1"/>
    </row>
    <row r="423" spans="1:14" x14ac:dyDescent="0.35">
      <c r="A423" s="48"/>
      <c r="B423" s="48"/>
      <c r="C423" s="48"/>
      <c r="D423" s="1" t="s">
        <v>4</v>
      </c>
      <c r="E423" s="1" t="s">
        <v>40</v>
      </c>
      <c r="F423" s="1">
        <v>365</v>
      </c>
      <c r="G423" s="2">
        <v>89110.24</v>
      </c>
      <c r="H423" s="2">
        <v>213317.6</v>
      </c>
      <c r="I423" s="2">
        <v>309033.44</v>
      </c>
      <c r="J423" s="2">
        <v>611461.28</v>
      </c>
      <c r="K423" s="2">
        <v>1772</v>
      </c>
      <c r="L423" s="2"/>
      <c r="M423" s="2"/>
      <c r="N423" s="1"/>
    </row>
    <row r="424" spans="1:14" x14ac:dyDescent="0.35">
      <c r="A424" s="48"/>
      <c r="B424" s="48"/>
      <c r="C424" s="48"/>
      <c r="D424" s="1" t="s">
        <v>4</v>
      </c>
      <c r="E424" s="1" t="s">
        <v>40</v>
      </c>
      <c r="F424" s="1">
        <v>365</v>
      </c>
      <c r="G424" s="2">
        <v>32830.32</v>
      </c>
      <c r="H424" s="2">
        <v>72466.259999999995</v>
      </c>
      <c r="I424" s="2">
        <v>107740.16</v>
      </c>
      <c r="J424" s="2">
        <v>213036.74</v>
      </c>
      <c r="K424" s="2">
        <v>876</v>
      </c>
      <c r="L424" s="2"/>
      <c r="M424" s="2"/>
      <c r="N424" s="1"/>
    </row>
    <row r="425" spans="1:14" x14ac:dyDescent="0.35">
      <c r="A425" s="48"/>
      <c r="B425" s="48"/>
      <c r="C425" s="48"/>
      <c r="D425" s="1" t="s">
        <v>4</v>
      </c>
      <c r="E425" s="1" t="s">
        <v>40</v>
      </c>
      <c r="F425" s="1">
        <v>365</v>
      </c>
      <c r="G425" s="2">
        <v>55676.1</v>
      </c>
      <c r="H425" s="2">
        <v>122222.76</v>
      </c>
      <c r="I425" s="2">
        <v>186197.54</v>
      </c>
      <c r="J425" s="2">
        <v>364096.4</v>
      </c>
      <c r="K425" s="2">
        <v>1296</v>
      </c>
      <c r="L425" s="2"/>
      <c r="M425" s="2"/>
      <c r="N425" s="1"/>
    </row>
    <row r="426" spans="1:14" x14ac:dyDescent="0.35">
      <c r="A426" s="48"/>
      <c r="B426" s="48"/>
      <c r="C426" s="48"/>
      <c r="D426" s="1" t="s">
        <v>4</v>
      </c>
      <c r="E426" s="1" t="s">
        <v>40</v>
      </c>
      <c r="F426" s="1">
        <v>365</v>
      </c>
      <c r="G426" s="2">
        <v>37177.050000000003</v>
      </c>
      <c r="H426" s="2">
        <v>86602.83</v>
      </c>
      <c r="I426" s="2">
        <v>117542.65</v>
      </c>
      <c r="J426" s="2">
        <v>241322.53</v>
      </c>
      <c r="K426" s="2">
        <v>951</v>
      </c>
      <c r="L426" s="2"/>
      <c r="M426" s="2"/>
      <c r="N426" s="1"/>
    </row>
    <row r="427" spans="1:14" x14ac:dyDescent="0.35">
      <c r="A427" s="48"/>
      <c r="B427" s="48"/>
      <c r="C427" s="48"/>
      <c r="D427" s="1" t="s">
        <v>4</v>
      </c>
      <c r="E427" s="1" t="s">
        <v>40</v>
      </c>
      <c r="F427" s="1">
        <v>365</v>
      </c>
      <c r="G427" s="2">
        <v>52909.41</v>
      </c>
      <c r="H427" s="2">
        <v>118784.47</v>
      </c>
      <c r="I427" s="2">
        <v>183889.23</v>
      </c>
      <c r="J427" s="2">
        <v>355583.11</v>
      </c>
      <c r="K427" s="2">
        <v>1325</v>
      </c>
      <c r="L427" s="2"/>
      <c r="M427" s="2"/>
      <c r="N427" s="1"/>
    </row>
    <row r="428" spans="1:14" x14ac:dyDescent="0.35">
      <c r="A428" s="48"/>
      <c r="B428" s="48"/>
      <c r="C428" s="48"/>
      <c r="D428" s="1" t="s">
        <v>4</v>
      </c>
      <c r="E428" s="1" t="s">
        <v>40</v>
      </c>
      <c r="F428" s="1">
        <v>365</v>
      </c>
      <c r="G428" s="2">
        <v>69572.13</v>
      </c>
      <c r="H428" s="2">
        <v>164543.29</v>
      </c>
      <c r="I428" s="2">
        <v>263137.82</v>
      </c>
      <c r="J428" s="2">
        <v>497253.24</v>
      </c>
      <c r="K428" s="2">
        <v>1398</v>
      </c>
      <c r="L428" s="2"/>
      <c r="M428" s="2"/>
      <c r="N428" s="1"/>
    </row>
    <row r="429" spans="1:14" x14ac:dyDescent="0.35">
      <c r="A429" s="48"/>
      <c r="B429" s="48"/>
      <c r="C429" s="48"/>
      <c r="D429" s="1" t="s">
        <v>4</v>
      </c>
      <c r="E429" s="1" t="s">
        <v>40</v>
      </c>
      <c r="F429" s="1">
        <v>365</v>
      </c>
      <c r="G429" s="2">
        <v>6648.72</v>
      </c>
      <c r="H429" s="2">
        <v>17761.189999999999</v>
      </c>
      <c r="I429" s="2">
        <v>24085.78</v>
      </c>
      <c r="J429" s="2">
        <v>48495.69</v>
      </c>
      <c r="K429" s="2">
        <v>262</v>
      </c>
      <c r="L429" s="2"/>
      <c r="M429" s="2"/>
      <c r="N429" s="1"/>
    </row>
    <row r="430" spans="1:14" x14ac:dyDescent="0.35">
      <c r="A430" s="48"/>
      <c r="B430" s="48"/>
      <c r="C430" s="48"/>
      <c r="D430" s="1" t="s">
        <v>4</v>
      </c>
      <c r="E430" s="1" t="s">
        <v>40</v>
      </c>
      <c r="F430" s="1">
        <v>365</v>
      </c>
      <c r="G430" s="2">
        <v>98496.87</v>
      </c>
      <c r="H430" s="2">
        <v>216685.53</v>
      </c>
      <c r="I430" s="2">
        <v>353144.46</v>
      </c>
      <c r="J430" s="2">
        <v>668326.8600000001</v>
      </c>
      <c r="K430" s="2">
        <v>2454</v>
      </c>
      <c r="L430" s="2"/>
      <c r="M430" s="2"/>
      <c r="N430" s="1"/>
    </row>
    <row r="431" spans="1:14" x14ac:dyDescent="0.35">
      <c r="A431" s="48"/>
      <c r="B431" s="48"/>
      <c r="C431" s="48"/>
      <c r="D431" s="1" t="s">
        <v>4</v>
      </c>
      <c r="E431" s="1" t="s">
        <v>40</v>
      </c>
      <c r="F431" s="1">
        <v>365</v>
      </c>
      <c r="G431" s="2">
        <v>41238</v>
      </c>
      <c r="H431" s="2">
        <v>100741.01</v>
      </c>
      <c r="I431" s="2">
        <v>164145.03</v>
      </c>
      <c r="J431" s="2">
        <v>306124.04000000004</v>
      </c>
      <c r="K431" s="2">
        <v>900</v>
      </c>
      <c r="L431" s="2"/>
      <c r="M431" s="2"/>
      <c r="N431" s="1"/>
    </row>
    <row r="432" spans="1:14" x14ac:dyDescent="0.35">
      <c r="A432" s="48"/>
      <c r="B432" s="48"/>
      <c r="C432" s="48"/>
      <c r="D432" s="1" t="s">
        <v>4</v>
      </c>
      <c r="E432" s="1" t="s">
        <v>40</v>
      </c>
      <c r="F432" s="1">
        <v>365</v>
      </c>
      <c r="G432" s="2">
        <v>24240.75</v>
      </c>
      <c r="H432" s="2">
        <v>55990.86</v>
      </c>
      <c r="I432" s="2">
        <v>88138.82</v>
      </c>
      <c r="J432" s="2">
        <v>168370.43</v>
      </c>
      <c r="K432" s="2">
        <v>678</v>
      </c>
      <c r="L432" s="2"/>
      <c r="M432" s="2"/>
      <c r="N432" s="1"/>
    </row>
    <row r="433" spans="1:14" x14ac:dyDescent="0.35">
      <c r="A433" s="48"/>
      <c r="B433" s="48"/>
      <c r="C433" s="48"/>
      <c r="D433" s="1" t="s">
        <v>4</v>
      </c>
      <c r="E433" s="1" t="s">
        <v>40</v>
      </c>
      <c r="F433" s="1">
        <v>365</v>
      </c>
      <c r="G433" s="2">
        <v>32164.959999999999</v>
      </c>
      <c r="H433" s="2">
        <v>68912.97</v>
      </c>
      <c r="I433" s="2">
        <v>107586.26</v>
      </c>
      <c r="J433" s="2">
        <v>208664.19</v>
      </c>
      <c r="K433" s="2">
        <v>966</v>
      </c>
      <c r="L433" s="2"/>
      <c r="M433" s="2"/>
      <c r="N433" s="1"/>
    </row>
    <row r="434" spans="1:14" x14ac:dyDescent="0.35">
      <c r="A434" s="48"/>
      <c r="B434" s="48"/>
      <c r="C434" s="48"/>
      <c r="D434" s="1" t="s">
        <v>4</v>
      </c>
      <c r="E434" s="1" t="s">
        <v>40</v>
      </c>
      <c r="F434" s="1">
        <v>365</v>
      </c>
      <c r="G434" s="2">
        <v>76570.2</v>
      </c>
      <c r="H434" s="2">
        <v>205821.3</v>
      </c>
      <c r="I434" s="2">
        <v>311357.5</v>
      </c>
      <c r="J434" s="2">
        <v>593749</v>
      </c>
      <c r="K434" s="2">
        <v>1294</v>
      </c>
      <c r="L434" s="2"/>
      <c r="M434" s="2"/>
      <c r="N434" s="1"/>
    </row>
    <row r="435" spans="1:14" x14ac:dyDescent="0.35">
      <c r="A435" s="48"/>
      <c r="B435" s="48"/>
      <c r="C435" s="48"/>
      <c r="D435" s="1" t="s">
        <v>2</v>
      </c>
      <c r="E435" s="1" t="s">
        <v>40</v>
      </c>
      <c r="F435" s="1">
        <v>365</v>
      </c>
      <c r="G435" s="2">
        <v>23251.66</v>
      </c>
      <c r="H435" s="2">
        <v>50205.41</v>
      </c>
      <c r="I435" s="2">
        <v>67532.149999999994</v>
      </c>
      <c r="J435" s="2">
        <v>140989.22</v>
      </c>
      <c r="K435" s="2">
        <v>612</v>
      </c>
      <c r="L435" s="2"/>
      <c r="M435" s="2"/>
      <c r="N435" s="1"/>
    </row>
    <row r="436" spans="1:14" x14ac:dyDescent="0.35">
      <c r="A436" s="48"/>
      <c r="B436" s="48"/>
      <c r="C436" s="48"/>
      <c r="D436" s="1" t="s">
        <v>4</v>
      </c>
      <c r="E436" s="1" t="s">
        <v>40</v>
      </c>
      <c r="F436" s="1">
        <v>365</v>
      </c>
      <c r="G436" s="2">
        <v>101888.13</v>
      </c>
      <c r="H436" s="2">
        <v>228073.11</v>
      </c>
      <c r="I436" s="2">
        <v>338092.17</v>
      </c>
      <c r="J436" s="2">
        <v>668053.40999999992</v>
      </c>
      <c r="K436" s="2">
        <v>2265</v>
      </c>
      <c r="L436" s="2"/>
      <c r="M436" s="2"/>
      <c r="N436" s="1"/>
    </row>
    <row r="437" spans="1:14" x14ac:dyDescent="0.35">
      <c r="A437" s="48"/>
      <c r="B437" s="48"/>
      <c r="C437" s="48"/>
      <c r="D437" s="1" t="s">
        <v>4</v>
      </c>
      <c r="E437" s="1" t="s">
        <v>40</v>
      </c>
      <c r="F437" s="1">
        <v>365</v>
      </c>
      <c r="G437" s="2">
        <v>88713.18</v>
      </c>
      <c r="H437" s="2">
        <v>256364.58</v>
      </c>
      <c r="I437" s="2">
        <v>435069.93</v>
      </c>
      <c r="J437" s="2">
        <v>780147.69</v>
      </c>
      <c r="K437" s="2">
        <v>2127</v>
      </c>
      <c r="L437" s="2"/>
      <c r="M437" s="2"/>
      <c r="N437" s="1"/>
    </row>
    <row r="438" spans="1:14" x14ac:dyDescent="0.35">
      <c r="A438" s="48"/>
      <c r="B438" s="48"/>
      <c r="C438" s="48"/>
      <c r="D438" s="1" t="s">
        <v>2</v>
      </c>
      <c r="E438" s="1" t="s">
        <v>40</v>
      </c>
      <c r="F438" s="1">
        <v>365</v>
      </c>
      <c r="G438" s="2">
        <v>10934.87</v>
      </c>
      <c r="H438" s="2">
        <v>26984.04</v>
      </c>
      <c r="I438" s="2">
        <v>40227.83</v>
      </c>
      <c r="J438" s="2">
        <v>78146.740000000005</v>
      </c>
      <c r="K438" s="2">
        <v>272</v>
      </c>
      <c r="L438" s="2"/>
      <c r="M438" s="2"/>
      <c r="N438" s="1"/>
    </row>
    <row r="439" spans="1:14" x14ac:dyDescent="0.35">
      <c r="A439" s="48"/>
      <c r="B439" s="48"/>
      <c r="C439" s="48"/>
      <c r="D439" s="1" t="s">
        <v>3</v>
      </c>
      <c r="E439" s="1" t="s">
        <v>40</v>
      </c>
      <c r="F439" s="1">
        <v>365</v>
      </c>
      <c r="G439" s="2">
        <v>45064.65</v>
      </c>
      <c r="H439" s="2">
        <v>98355.95</v>
      </c>
      <c r="I439" s="2">
        <v>182745.60000000001</v>
      </c>
      <c r="J439" s="2">
        <v>326166.2</v>
      </c>
      <c r="K439" s="2">
        <v>984</v>
      </c>
      <c r="L439" s="2"/>
      <c r="M439" s="2"/>
      <c r="N439" s="1"/>
    </row>
    <row r="440" spans="1:14" x14ac:dyDescent="0.35">
      <c r="A440" s="48"/>
      <c r="B440" s="48"/>
      <c r="C440" s="48"/>
      <c r="D440" s="1" t="s">
        <v>2</v>
      </c>
      <c r="E440" s="1" t="s">
        <v>40</v>
      </c>
      <c r="F440" s="1">
        <v>365</v>
      </c>
      <c r="G440" s="2">
        <v>17529.2</v>
      </c>
      <c r="H440" s="2">
        <v>42436.78</v>
      </c>
      <c r="I440" s="2">
        <v>69069.64</v>
      </c>
      <c r="J440" s="2">
        <v>129035.62</v>
      </c>
      <c r="K440" s="2">
        <v>449</v>
      </c>
      <c r="L440" s="2"/>
      <c r="M440" s="2"/>
      <c r="N440" s="1"/>
    </row>
    <row r="441" spans="1:14" x14ac:dyDescent="0.35">
      <c r="A441" s="48"/>
      <c r="B441" s="48"/>
      <c r="C441" s="48"/>
      <c r="D441" s="1" t="s">
        <v>2</v>
      </c>
      <c r="E441" s="1" t="s">
        <v>40</v>
      </c>
      <c r="F441" s="1">
        <v>365</v>
      </c>
      <c r="G441" s="2">
        <v>23077.21</v>
      </c>
      <c r="H441" s="2">
        <v>52643.18</v>
      </c>
      <c r="I441" s="2">
        <v>69906.850000000006</v>
      </c>
      <c r="J441" s="2">
        <v>145627.24</v>
      </c>
      <c r="K441" s="2">
        <v>558</v>
      </c>
      <c r="L441" s="2"/>
      <c r="M441" s="2"/>
      <c r="N441" s="1"/>
    </row>
    <row r="442" spans="1:14" x14ac:dyDescent="0.35">
      <c r="A442" s="48"/>
      <c r="B442" s="48"/>
      <c r="C442" s="48"/>
      <c r="D442" s="1" t="s">
        <v>4</v>
      </c>
      <c r="E442" s="1" t="s">
        <v>40</v>
      </c>
      <c r="F442" s="1">
        <v>365</v>
      </c>
      <c r="G442" s="2">
        <v>61946.080000000002</v>
      </c>
      <c r="H442" s="2">
        <v>147511.51999999999</v>
      </c>
      <c r="I442" s="2">
        <v>192540.16</v>
      </c>
      <c r="J442" s="2">
        <v>401997.76</v>
      </c>
      <c r="K442" s="2">
        <v>1420</v>
      </c>
      <c r="L442" s="2"/>
      <c r="M442" s="2"/>
      <c r="N442" s="1"/>
    </row>
    <row r="443" spans="1:14" x14ac:dyDescent="0.35">
      <c r="A443" s="48"/>
      <c r="B443" s="48"/>
      <c r="C443" s="48"/>
      <c r="D443" s="1" t="s">
        <v>4</v>
      </c>
      <c r="E443" s="1" t="s">
        <v>40</v>
      </c>
      <c r="F443" s="1">
        <v>365</v>
      </c>
      <c r="G443" s="2">
        <v>73283.58</v>
      </c>
      <c r="H443" s="2">
        <v>178568.63</v>
      </c>
      <c r="I443" s="2">
        <v>298035.69</v>
      </c>
      <c r="J443" s="2">
        <v>549887.9</v>
      </c>
      <c r="K443" s="2">
        <v>2684</v>
      </c>
      <c r="L443" s="2"/>
      <c r="M443" s="2"/>
      <c r="N443" s="1"/>
    </row>
    <row r="444" spans="1:14" x14ac:dyDescent="0.35">
      <c r="A444" s="48"/>
      <c r="B444" s="48"/>
      <c r="C444" s="48"/>
      <c r="D444" s="1" t="s">
        <v>2</v>
      </c>
      <c r="E444" s="1" t="s">
        <v>40</v>
      </c>
      <c r="F444" s="1">
        <v>197</v>
      </c>
      <c r="G444" s="2">
        <v>959.28</v>
      </c>
      <c r="H444" s="2">
        <v>3527.79</v>
      </c>
      <c r="I444" s="2">
        <v>5611.24</v>
      </c>
      <c r="J444" s="2">
        <v>10098.31</v>
      </c>
      <c r="K444" s="2">
        <v>33</v>
      </c>
      <c r="L444" s="2"/>
      <c r="M444" s="2"/>
      <c r="N444" s="1"/>
    </row>
    <row r="445" spans="1:14" x14ac:dyDescent="0.35">
      <c r="A445" s="48"/>
      <c r="B445" s="48"/>
      <c r="C445" s="48"/>
      <c r="D445" s="1" t="s">
        <v>4</v>
      </c>
      <c r="E445" s="1" t="s">
        <v>40</v>
      </c>
      <c r="F445" s="1">
        <v>365</v>
      </c>
      <c r="G445" s="2">
        <v>49416.9</v>
      </c>
      <c r="H445" s="2">
        <v>114843.42</v>
      </c>
      <c r="I445" s="2">
        <v>193814.93</v>
      </c>
      <c r="J445" s="2">
        <v>358075.25</v>
      </c>
      <c r="K445" s="2">
        <v>1260</v>
      </c>
      <c r="L445" s="2"/>
      <c r="M445" s="2"/>
      <c r="N445" s="1"/>
    </row>
    <row r="446" spans="1:14" x14ac:dyDescent="0.35">
      <c r="A446" s="48"/>
      <c r="B446" s="48"/>
      <c r="C446" s="48"/>
      <c r="D446" s="1" t="s">
        <v>4</v>
      </c>
      <c r="E446" s="1" t="s">
        <v>40</v>
      </c>
      <c r="F446" s="1">
        <v>365</v>
      </c>
      <c r="G446" s="2">
        <v>1466.72</v>
      </c>
      <c r="H446" s="2">
        <v>3121.6</v>
      </c>
      <c r="I446" s="2">
        <v>4268</v>
      </c>
      <c r="J446" s="2">
        <v>8856.32</v>
      </c>
      <c r="K446" s="2">
        <v>989</v>
      </c>
      <c r="L446" s="2"/>
      <c r="M446" s="2"/>
      <c r="N446" s="1"/>
    </row>
    <row r="447" spans="1:14" x14ac:dyDescent="0.35">
      <c r="A447" s="48"/>
      <c r="B447" s="48"/>
      <c r="C447" s="48"/>
      <c r="D447" s="1" t="s">
        <v>3</v>
      </c>
      <c r="E447" s="1" t="s">
        <v>40</v>
      </c>
      <c r="F447" s="1">
        <v>365</v>
      </c>
      <c r="G447" s="2">
        <v>115116.6</v>
      </c>
      <c r="H447" s="2">
        <v>269940</v>
      </c>
      <c r="I447" s="2">
        <v>356069.19</v>
      </c>
      <c r="J447" s="2">
        <v>741125.79</v>
      </c>
      <c r="K447" s="2">
        <v>3232</v>
      </c>
      <c r="L447" s="2"/>
      <c r="M447" s="2"/>
      <c r="N447" s="1"/>
    </row>
    <row r="448" spans="1:14" x14ac:dyDescent="0.35">
      <c r="A448" s="48"/>
      <c r="B448" s="48"/>
      <c r="C448" s="48"/>
      <c r="D448" s="1" t="s">
        <v>2</v>
      </c>
      <c r="E448" s="1" t="s">
        <v>40</v>
      </c>
      <c r="F448" s="1">
        <v>365</v>
      </c>
      <c r="G448" s="2">
        <v>18678.080000000002</v>
      </c>
      <c r="H448" s="2">
        <v>43521.62</v>
      </c>
      <c r="I448" s="2">
        <v>61642.31</v>
      </c>
      <c r="J448" s="2">
        <v>123842.01000000001</v>
      </c>
      <c r="K448" s="2">
        <v>528</v>
      </c>
      <c r="L448" s="2"/>
      <c r="M448" s="2"/>
      <c r="N448" s="1"/>
    </row>
    <row r="449" spans="1:14" x14ac:dyDescent="0.35">
      <c r="A449" s="48"/>
      <c r="B449" s="48"/>
      <c r="C449" s="48"/>
      <c r="D449" s="1" t="s">
        <v>59</v>
      </c>
      <c r="E449" s="1" t="s">
        <v>40</v>
      </c>
      <c r="F449" s="1">
        <v>365</v>
      </c>
      <c r="G449" s="2">
        <v>9383.19</v>
      </c>
      <c r="H449" s="2">
        <v>21704.38</v>
      </c>
      <c r="I449" s="2">
        <v>36892.089999999997</v>
      </c>
      <c r="J449" s="2">
        <v>67979.66</v>
      </c>
      <c r="K449" s="2">
        <v>268</v>
      </c>
      <c r="L449" s="2"/>
      <c r="M449" s="2"/>
      <c r="N449" s="1"/>
    </row>
    <row r="450" spans="1:14" x14ac:dyDescent="0.35">
      <c r="A450" s="48"/>
      <c r="B450" s="48"/>
      <c r="C450" s="48"/>
      <c r="D450" s="1" t="s">
        <v>2</v>
      </c>
      <c r="E450" s="1" t="s">
        <v>40</v>
      </c>
      <c r="F450" s="1">
        <v>365</v>
      </c>
      <c r="G450" s="2">
        <v>5408.94</v>
      </c>
      <c r="H450" s="2">
        <v>13357.23</v>
      </c>
      <c r="I450" s="2">
        <v>20584.68</v>
      </c>
      <c r="J450" s="2">
        <v>39350.85</v>
      </c>
      <c r="K450" s="2">
        <v>175</v>
      </c>
      <c r="L450" s="2"/>
      <c r="M450" s="2"/>
      <c r="N450" s="1"/>
    </row>
    <row r="451" spans="1:14" x14ac:dyDescent="0.35">
      <c r="A451" s="48"/>
      <c r="B451" s="48"/>
      <c r="C451" s="48"/>
      <c r="D451" s="1" t="s">
        <v>2</v>
      </c>
      <c r="E451" s="1" t="s">
        <v>40</v>
      </c>
      <c r="F451" s="1">
        <v>365</v>
      </c>
      <c r="G451" s="2">
        <v>85377.55</v>
      </c>
      <c r="H451" s="2">
        <v>208219.22</v>
      </c>
      <c r="I451" s="2">
        <v>322918.78000000003</v>
      </c>
      <c r="J451" s="2">
        <v>616515.55000000005</v>
      </c>
      <c r="K451" s="2">
        <v>1918</v>
      </c>
      <c r="L451" s="2"/>
      <c r="M451" s="2"/>
      <c r="N451" s="1"/>
    </row>
    <row r="452" spans="1:14" x14ac:dyDescent="0.35">
      <c r="A452" s="48"/>
      <c r="B452" s="48"/>
      <c r="C452" s="48"/>
      <c r="D452" s="1" t="s">
        <v>4</v>
      </c>
      <c r="E452" s="1" t="s">
        <v>40</v>
      </c>
      <c r="F452" s="1">
        <v>365</v>
      </c>
      <c r="G452" s="2">
        <v>21767.61</v>
      </c>
      <c r="H452" s="2">
        <v>51819.12</v>
      </c>
      <c r="I452" s="2">
        <v>72870.789999999994</v>
      </c>
      <c r="J452" s="2">
        <v>146457.52000000002</v>
      </c>
      <c r="K452" s="2">
        <v>586</v>
      </c>
      <c r="L452" s="2"/>
      <c r="M452" s="2"/>
      <c r="N452" s="1"/>
    </row>
    <row r="453" spans="1:14" x14ac:dyDescent="0.35">
      <c r="A453" s="48"/>
      <c r="B453" s="48"/>
      <c r="C453" s="48"/>
      <c r="D453" s="1" t="s">
        <v>4</v>
      </c>
      <c r="E453" s="1" t="s">
        <v>40</v>
      </c>
      <c r="F453" s="1">
        <v>365</v>
      </c>
      <c r="G453" s="2">
        <v>53901.02</v>
      </c>
      <c r="H453" s="2">
        <v>133178.67000000001</v>
      </c>
      <c r="I453" s="2">
        <v>198613.34</v>
      </c>
      <c r="J453" s="2">
        <v>385693.03</v>
      </c>
      <c r="K453" s="2">
        <v>1144</v>
      </c>
      <c r="L453" s="2"/>
      <c r="M453" s="2"/>
      <c r="N453" s="1"/>
    </row>
    <row r="454" spans="1:14" x14ac:dyDescent="0.35">
      <c r="A454" s="48"/>
      <c r="B454" s="48"/>
      <c r="C454" s="48"/>
      <c r="D454" s="1" t="s">
        <v>2</v>
      </c>
      <c r="E454" s="1" t="s">
        <v>40</v>
      </c>
      <c r="F454" s="1">
        <v>365</v>
      </c>
      <c r="G454" s="2">
        <v>10126.41</v>
      </c>
      <c r="H454" s="2">
        <v>24125.31</v>
      </c>
      <c r="I454" s="2">
        <v>33806.620000000003</v>
      </c>
      <c r="J454" s="2">
        <v>68058.34</v>
      </c>
      <c r="K454" s="2">
        <v>264</v>
      </c>
      <c r="L454" s="2"/>
      <c r="M454" s="2"/>
      <c r="N454" s="1"/>
    </row>
    <row r="455" spans="1:14" x14ac:dyDescent="0.35">
      <c r="A455" s="48"/>
      <c r="B455" s="48"/>
      <c r="C455" s="48"/>
      <c r="D455" s="1" t="s">
        <v>4</v>
      </c>
      <c r="E455" s="1" t="s">
        <v>40</v>
      </c>
      <c r="F455" s="1">
        <v>365</v>
      </c>
      <c r="G455" s="2">
        <v>51656.6</v>
      </c>
      <c r="H455" s="2">
        <v>123147.44</v>
      </c>
      <c r="I455" s="2">
        <v>206485.6</v>
      </c>
      <c r="J455" s="2">
        <v>381289.64</v>
      </c>
      <c r="K455" s="2">
        <v>1043</v>
      </c>
      <c r="L455" s="2"/>
      <c r="M455" s="2"/>
      <c r="N455" s="1"/>
    </row>
    <row r="456" spans="1:14" x14ac:dyDescent="0.35">
      <c r="A456" s="48"/>
      <c r="B456" s="48"/>
      <c r="C456" s="48"/>
      <c r="D456" s="1" t="s">
        <v>3</v>
      </c>
      <c r="E456" s="1" t="s">
        <v>40</v>
      </c>
      <c r="F456" s="1">
        <v>365</v>
      </c>
      <c r="G456" s="2">
        <v>126238.04</v>
      </c>
      <c r="H456" s="2">
        <v>285922.13</v>
      </c>
      <c r="I456" s="2">
        <v>437331.24</v>
      </c>
      <c r="J456" s="2">
        <v>849491.40999999992</v>
      </c>
      <c r="K456" s="2">
        <v>2761</v>
      </c>
      <c r="L456" s="2"/>
      <c r="M456" s="2"/>
      <c r="N456" s="1"/>
    </row>
    <row r="457" spans="1:14" x14ac:dyDescent="0.35">
      <c r="A457" s="48"/>
      <c r="B457" s="48"/>
      <c r="C457" s="48"/>
      <c r="D457" s="1" t="s">
        <v>4</v>
      </c>
      <c r="E457" s="1" t="s">
        <v>40</v>
      </c>
      <c r="F457" s="1">
        <v>365</v>
      </c>
      <c r="G457" s="2">
        <v>76912.960000000006</v>
      </c>
      <c r="H457" s="2">
        <v>194528.96</v>
      </c>
      <c r="I457" s="2">
        <v>260201.28</v>
      </c>
      <c r="J457" s="2">
        <v>531643.19999999995</v>
      </c>
      <c r="K457" s="2">
        <v>1728</v>
      </c>
      <c r="L457" s="2"/>
      <c r="M457" s="2"/>
      <c r="N457" s="1"/>
    </row>
    <row r="458" spans="1:14" x14ac:dyDescent="0.35">
      <c r="A458" s="48"/>
      <c r="B458" s="48"/>
      <c r="C458" s="48"/>
      <c r="D458" s="1" t="s">
        <v>2</v>
      </c>
      <c r="E458" s="1" t="s">
        <v>40</v>
      </c>
      <c r="F458" s="1">
        <v>365</v>
      </c>
      <c r="G458" s="2">
        <v>24631.56</v>
      </c>
      <c r="H458" s="2">
        <v>53355.17</v>
      </c>
      <c r="I458" s="2">
        <v>84868.41</v>
      </c>
      <c r="J458" s="2">
        <v>162855.14000000001</v>
      </c>
      <c r="K458" s="2">
        <v>738</v>
      </c>
      <c r="L458" s="2"/>
      <c r="M458" s="2"/>
      <c r="N458" s="1"/>
    </row>
    <row r="459" spans="1:14" x14ac:dyDescent="0.35">
      <c r="A459" s="48"/>
      <c r="B459" s="48"/>
      <c r="C459" s="48"/>
      <c r="D459" s="1" t="s">
        <v>2</v>
      </c>
      <c r="E459" s="1" t="s">
        <v>40</v>
      </c>
      <c r="F459" s="1">
        <v>365</v>
      </c>
      <c r="G459" s="2">
        <v>22951.9</v>
      </c>
      <c r="H459" s="2">
        <v>55169.63</v>
      </c>
      <c r="I459" s="2">
        <v>83613.279999999999</v>
      </c>
      <c r="J459" s="2">
        <v>161734.81</v>
      </c>
      <c r="K459" s="2">
        <v>578</v>
      </c>
      <c r="L459" s="2"/>
      <c r="M459" s="2"/>
      <c r="N459" s="1"/>
    </row>
    <row r="460" spans="1:14" x14ac:dyDescent="0.35">
      <c r="A460" s="48"/>
      <c r="B460" s="48"/>
      <c r="C460" s="48"/>
      <c r="D460" s="1" t="s">
        <v>2</v>
      </c>
      <c r="E460" s="1" t="s">
        <v>40</v>
      </c>
      <c r="F460" s="1">
        <v>365</v>
      </c>
      <c r="G460" s="2">
        <v>13387.63</v>
      </c>
      <c r="H460" s="2">
        <v>30973.85</v>
      </c>
      <c r="I460" s="2">
        <v>43362.69</v>
      </c>
      <c r="J460" s="2">
        <v>87724.17</v>
      </c>
      <c r="K460" s="2">
        <v>366</v>
      </c>
      <c r="L460" s="2"/>
      <c r="M460" s="2"/>
      <c r="N460" s="1"/>
    </row>
    <row r="461" spans="1:14" x14ac:dyDescent="0.35">
      <c r="A461" s="48"/>
      <c r="B461" s="48"/>
      <c r="C461" s="48"/>
      <c r="D461" s="1" t="s">
        <v>4</v>
      </c>
      <c r="E461" s="1" t="s">
        <v>40</v>
      </c>
      <c r="F461" s="1">
        <v>365</v>
      </c>
      <c r="G461" s="2">
        <v>44656.71</v>
      </c>
      <c r="H461" s="2">
        <v>107649.15</v>
      </c>
      <c r="I461" s="2">
        <v>155316.76</v>
      </c>
      <c r="J461" s="2">
        <v>307622.62</v>
      </c>
      <c r="K461" s="2">
        <v>900</v>
      </c>
      <c r="L461" s="2"/>
      <c r="M461" s="2"/>
      <c r="N461" s="1"/>
    </row>
    <row r="462" spans="1:14" x14ac:dyDescent="0.35">
      <c r="A462" s="48"/>
      <c r="B462" s="48"/>
      <c r="C462" s="48"/>
      <c r="D462" s="1" t="s">
        <v>4</v>
      </c>
      <c r="E462" s="1" t="s">
        <v>40</v>
      </c>
      <c r="F462" s="1">
        <v>365</v>
      </c>
      <c r="G462" s="2">
        <v>97783.58</v>
      </c>
      <c r="H462" s="2">
        <v>241163.02</v>
      </c>
      <c r="I462" s="2">
        <v>271494.19</v>
      </c>
      <c r="J462" s="2">
        <v>610440.79</v>
      </c>
      <c r="K462" s="2">
        <v>2164</v>
      </c>
      <c r="L462" s="2"/>
      <c r="M462" s="2"/>
      <c r="N462" s="1"/>
    </row>
    <row r="463" spans="1:14" x14ac:dyDescent="0.35">
      <c r="A463" s="48"/>
      <c r="B463" s="48"/>
      <c r="C463" s="48"/>
      <c r="D463" s="1" t="s">
        <v>2</v>
      </c>
      <c r="E463" s="1" t="s">
        <v>40</v>
      </c>
      <c r="F463" s="1">
        <v>365</v>
      </c>
      <c r="G463" s="2">
        <v>34812.43</v>
      </c>
      <c r="H463" s="2">
        <v>76752.91</v>
      </c>
      <c r="I463" s="2">
        <v>133393.35</v>
      </c>
      <c r="J463" s="2">
        <v>244958.69</v>
      </c>
      <c r="K463" s="2">
        <v>946</v>
      </c>
      <c r="L463" s="2"/>
      <c r="M463" s="2"/>
      <c r="N463" s="1"/>
    </row>
    <row r="464" spans="1:14" x14ac:dyDescent="0.35">
      <c r="A464" s="48"/>
      <c r="B464" s="48"/>
      <c r="C464" s="48"/>
      <c r="D464" s="1" t="s">
        <v>3</v>
      </c>
      <c r="E464" s="1" t="s">
        <v>40</v>
      </c>
      <c r="F464" s="1">
        <v>365</v>
      </c>
      <c r="G464" s="2">
        <v>174797.92</v>
      </c>
      <c r="H464" s="2">
        <v>397140.88</v>
      </c>
      <c r="I464" s="2">
        <v>600995.03</v>
      </c>
      <c r="J464" s="2">
        <v>1172933.83</v>
      </c>
      <c r="K464" s="2">
        <v>3498</v>
      </c>
      <c r="L464" s="2"/>
      <c r="M464" s="2"/>
      <c r="N464" s="1"/>
    </row>
    <row r="465" spans="1:14" x14ac:dyDescent="0.35">
      <c r="A465" s="48"/>
      <c r="B465" s="48"/>
      <c r="C465" s="48"/>
      <c r="D465" s="1" t="s">
        <v>3</v>
      </c>
      <c r="E465" s="1" t="s">
        <v>40</v>
      </c>
      <c r="F465" s="1">
        <v>268</v>
      </c>
      <c r="G465" s="2">
        <v>0</v>
      </c>
      <c r="H465" s="2">
        <v>0</v>
      </c>
      <c r="I465" s="2">
        <v>0</v>
      </c>
      <c r="J465" s="2">
        <v>0</v>
      </c>
      <c r="K465" s="2">
        <v>0</v>
      </c>
      <c r="L465" s="2"/>
      <c r="M465" s="2"/>
      <c r="N465" s="1"/>
    </row>
    <row r="466" spans="1:14" x14ac:dyDescent="0.35">
      <c r="A466" s="48"/>
      <c r="B466" s="48"/>
      <c r="C466" s="48"/>
      <c r="D466" s="1" t="s">
        <v>4</v>
      </c>
      <c r="E466" s="1" t="s">
        <v>40</v>
      </c>
      <c r="F466" s="1">
        <v>365</v>
      </c>
      <c r="G466" s="2">
        <v>34804.800000000003</v>
      </c>
      <c r="H466" s="2">
        <v>76463.13</v>
      </c>
      <c r="I466" s="2">
        <v>131508.18</v>
      </c>
      <c r="J466" s="2">
        <v>242776.11</v>
      </c>
      <c r="K466" s="2">
        <v>892</v>
      </c>
      <c r="L466" s="2"/>
      <c r="M466" s="2"/>
      <c r="N466" s="1"/>
    </row>
    <row r="467" spans="1:14" x14ac:dyDescent="0.35">
      <c r="A467" s="48"/>
      <c r="B467" s="48"/>
      <c r="C467" s="48"/>
      <c r="D467" s="1" t="s">
        <v>4</v>
      </c>
      <c r="E467" s="1" t="s">
        <v>40</v>
      </c>
      <c r="F467" s="1">
        <v>365</v>
      </c>
      <c r="G467" s="2">
        <v>13324.02</v>
      </c>
      <c r="H467" s="2">
        <v>30429.65</v>
      </c>
      <c r="I467" s="2">
        <v>46161.48</v>
      </c>
      <c r="J467" s="2">
        <v>89915.15</v>
      </c>
      <c r="K467" s="2">
        <v>390</v>
      </c>
      <c r="L467" s="2"/>
      <c r="M467" s="2"/>
      <c r="N467" s="1"/>
    </row>
    <row r="468" spans="1:14" x14ac:dyDescent="0.35">
      <c r="A468" s="48"/>
      <c r="B468" s="48"/>
      <c r="C468" s="48"/>
      <c r="D468" s="1" t="s">
        <v>2</v>
      </c>
      <c r="E468" s="1" t="s">
        <v>40</v>
      </c>
      <c r="F468" s="1">
        <v>365</v>
      </c>
      <c r="G468" s="2">
        <v>25683.9</v>
      </c>
      <c r="H468" s="2">
        <v>58245.73</v>
      </c>
      <c r="I468" s="2">
        <v>88086.68</v>
      </c>
      <c r="J468" s="2">
        <v>172016.31</v>
      </c>
      <c r="K468" s="2">
        <v>556</v>
      </c>
      <c r="L468" s="2"/>
      <c r="M468" s="2"/>
      <c r="N468" s="1"/>
    </row>
    <row r="469" spans="1:14" x14ac:dyDescent="0.35">
      <c r="A469" s="48"/>
      <c r="B469" s="48"/>
      <c r="C469" s="48"/>
      <c r="D469" s="1" t="s">
        <v>2</v>
      </c>
      <c r="E469" s="1" t="s">
        <v>40</v>
      </c>
      <c r="F469" s="1">
        <v>365</v>
      </c>
      <c r="G469" s="2">
        <v>15407.82</v>
      </c>
      <c r="H469" s="2">
        <v>47329.89</v>
      </c>
      <c r="I469" s="2">
        <v>60641.33</v>
      </c>
      <c r="J469" s="2">
        <v>123379.04000000001</v>
      </c>
      <c r="K469" s="2">
        <v>659</v>
      </c>
      <c r="L469" s="2"/>
      <c r="M469" s="2"/>
      <c r="N469" s="1"/>
    </row>
    <row r="470" spans="1:14" x14ac:dyDescent="0.35">
      <c r="A470" s="48"/>
      <c r="B470" s="48"/>
      <c r="C470" s="48"/>
      <c r="D470" s="1" t="s">
        <v>2</v>
      </c>
      <c r="E470" s="1" t="s">
        <v>40</v>
      </c>
      <c r="F470" s="1">
        <v>365</v>
      </c>
      <c r="G470" s="2">
        <v>21974.62</v>
      </c>
      <c r="H470" s="2">
        <v>53141.69</v>
      </c>
      <c r="I470" s="2">
        <v>80674.399999999994</v>
      </c>
      <c r="J470" s="2">
        <v>155790.71</v>
      </c>
      <c r="K470" s="2">
        <v>660</v>
      </c>
      <c r="L470" s="2"/>
      <c r="M470" s="2"/>
      <c r="N470" s="1"/>
    </row>
    <row r="471" spans="1:14" x14ac:dyDescent="0.35">
      <c r="A471" s="48"/>
      <c r="B471" s="48"/>
      <c r="C471" s="48"/>
      <c r="D471" s="1" t="s">
        <v>4</v>
      </c>
      <c r="E471" s="1" t="s">
        <v>40</v>
      </c>
      <c r="F471" s="1">
        <v>365</v>
      </c>
      <c r="G471" s="2">
        <v>57578.1</v>
      </c>
      <c r="H471" s="2">
        <v>137217.9</v>
      </c>
      <c r="I471" s="2">
        <v>181992.9</v>
      </c>
      <c r="J471" s="2">
        <v>376788.9</v>
      </c>
      <c r="K471" s="2">
        <v>1309</v>
      </c>
      <c r="L471" s="2"/>
      <c r="M471" s="2"/>
      <c r="N471" s="1"/>
    </row>
    <row r="472" spans="1:14" x14ac:dyDescent="0.35">
      <c r="A472" s="48"/>
      <c r="B472" s="48"/>
      <c r="C472" s="48"/>
      <c r="D472" s="1" t="s">
        <v>2</v>
      </c>
      <c r="E472" s="1" t="s">
        <v>40</v>
      </c>
      <c r="F472" s="1">
        <v>365</v>
      </c>
      <c r="G472" s="2">
        <v>16350.16</v>
      </c>
      <c r="H472" s="2">
        <v>35921.19</v>
      </c>
      <c r="I472" s="2">
        <v>59376.79</v>
      </c>
      <c r="J472" s="2">
        <v>111648.14000000001</v>
      </c>
      <c r="K472" s="2">
        <v>471</v>
      </c>
      <c r="L472" s="2"/>
      <c r="M472" s="2"/>
      <c r="N472" s="1"/>
    </row>
    <row r="473" spans="1:14" x14ac:dyDescent="0.35">
      <c r="A473" s="48"/>
      <c r="B473" s="48"/>
      <c r="C473" s="48"/>
      <c r="D473" s="1" t="s">
        <v>4</v>
      </c>
      <c r="E473" s="1" t="s">
        <v>40</v>
      </c>
      <c r="F473" s="1">
        <v>365</v>
      </c>
      <c r="G473" s="2">
        <v>51895.82</v>
      </c>
      <c r="H473" s="2">
        <v>129022.86</v>
      </c>
      <c r="I473" s="2">
        <v>200347.6</v>
      </c>
      <c r="J473" s="2">
        <v>381266.28</v>
      </c>
      <c r="K473" s="2">
        <v>1286</v>
      </c>
      <c r="L473" s="2"/>
      <c r="M473" s="2"/>
      <c r="N473" s="1"/>
    </row>
    <row r="474" spans="1:14" x14ac:dyDescent="0.35">
      <c r="A474" s="48"/>
      <c r="B474" s="48"/>
      <c r="C474" s="48"/>
      <c r="D474" s="1" t="s">
        <v>38</v>
      </c>
      <c r="E474" s="1" t="s">
        <v>40</v>
      </c>
      <c r="F474" s="1">
        <v>365</v>
      </c>
      <c r="G474" s="2">
        <v>205080.33</v>
      </c>
      <c r="H474" s="2">
        <v>476097.36</v>
      </c>
      <c r="I474" s="2">
        <v>650933.67000000004</v>
      </c>
      <c r="J474" s="2">
        <v>1332111.3599999999</v>
      </c>
      <c r="K474" s="2" t="s">
        <v>1</v>
      </c>
      <c r="L474" s="2"/>
      <c r="M474" s="2"/>
      <c r="N474" s="1" t="s">
        <v>63</v>
      </c>
    </row>
    <row r="475" spans="1:14" x14ac:dyDescent="0.35">
      <c r="A475" s="48"/>
      <c r="B475" s="48"/>
      <c r="C475" s="48"/>
      <c r="D475" s="1" t="s">
        <v>4</v>
      </c>
      <c r="E475" s="1" t="s">
        <v>40</v>
      </c>
      <c r="F475" s="1">
        <v>365</v>
      </c>
      <c r="G475" s="2">
        <v>25539.05</v>
      </c>
      <c r="H475" s="2">
        <v>62114.5</v>
      </c>
      <c r="I475" s="2">
        <v>100940.74</v>
      </c>
      <c r="J475" s="2">
        <v>188594.29</v>
      </c>
      <c r="K475" s="2">
        <v>553</v>
      </c>
      <c r="L475" s="2"/>
      <c r="M475" s="2"/>
      <c r="N475" s="1"/>
    </row>
    <row r="476" spans="1:14" x14ac:dyDescent="0.35">
      <c r="A476" s="48"/>
      <c r="B476" s="48"/>
      <c r="C476" s="48"/>
      <c r="D476" s="1" t="s">
        <v>2</v>
      </c>
      <c r="E476" s="1" t="s">
        <v>40</v>
      </c>
      <c r="F476" s="1">
        <v>335</v>
      </c>
      <c r="G476" s="2">
        <v>22758.3</v>
      </c>
      <c r="H476" s="2">
        <v>54245.56</v>
      </c>
      <c r="I476" s="2">
        <v>83641.97</v>
      </c>
      <c r="J476" s="2">
        <v>160645.83000000002</v>
      </c>
      <c r="K476" s="2">
        <v>689</v>
      </c>
      <c r="L476" s="2"/>
      <c r="M476" s="2"/>
      <c r="N476" s="1"/>
    </row>
    <row r="477" spans="1:14" x14ac:dyDescent="0.35">
      <c r="A477" s="48"/>
      <c r="B477" s="48"/>
      <c r="C477" s="48"/>
      <c r="D477" s="1" t="s">
        <v>64</v>
      </c>
      <c r="E477" s="1" t="s">
        <v>40</v>
      </c>
      <c r="F477" s="1">
        <v>365</v>
      </c>
      <c r="G477" s="2">
        <v>12474.7</v>
      </c>
      <c r="H477" s="2">
        <v>48605.11</v>
      </c>
      <c r="I477" s="2">
        <v>21649.57</v>
      </c>
      <c r="J477" s="2">
        <v>82729.38</v>
      </c>
      <c r="K477" s="2" t="s">
        <v>1</v>
      </c>
      <c r="L477" s="2"/>
      <c r="M477" s="2"/>
      <c r="N477" s="1"/>
    </row>
    <row r="478" spans="1:14" x14ac:dyDescent="0.35">
      <c r="A478" s="48"/>
      <c r="B478" s="48"/>
      <c r="C478" s="48"/>
      <c r="D478" s="1" t="s">
        <v>2</v>
      </c>
      <c r="E478" s="1" t="s">
        <v>40</v>
      </c>
      <c r="F478" s="1">
        <v>365</v>
      </c>
      <c r="G478" s="2">
        <v>108968.64</v>
      </c>
      <c r="H478" s="2">
        <v>275936.76</v>
      </c>
      <c r="I478" s="2">
        <v>448959.25</v>
      </c>
      <c r="J478" s="2">
        <v>833864.65</v>
      </c>
      <c r="K478" s="2">
        <v>2434</v>
      </c>
      <c r="L478" s="2"/>
      <c r="M478" s="2"/>
      <c r="N478" s="1"/>
    </row>
    <row r="479" spans="1:14" x14ac:dyDescent="0.35">
      <c r="A479" s="48"/>
      <c r="B479" s="48"/>
      <c r="C479" s="48"/>
      <c r="D479" s="1" t="s">
        <v>3</v>
      </c>
      <c r="E479" s="1" t="s">
        <v>40</v>
      </c>
      <c r="F479" s="1">
        <v>365</v>
      </c>
      <c r="G479" s="2">
        <v>256744.83</v>
      </c>
      <c r="H479" s="2">
        <v>619565.64</v>
      </c>
      <c r="I479" s="2">
        <v>936620.07</v>
      </c>
      <c r="J479" s="2">
        <v>1812930.54</v>
      </c>
      <c r="K479" s="2">
        <v>5268</v>
      </c>
      <c r="L479" s="2"/>
      <c r="M479" s="2"/>
      <c r="N479" s="1"/>
    </row>
    <row r="480" spans="1:14" x14ac:dyDescent="0.35">
      <c r="A480" s="48"/>
      <c r="B480" s="48"/>
      <c r="C480" s="48"/>
      <c r="D480" s="1" t="s">
        <v>4</v>
      </c>
      <c r="E480" s="1" t="s">
        <v>40</v>
      </c>
      <c r="F480" s="1">
        <v>365</v>
      </c>
      <c r="G480" s="2">
        <v>46265.8</v>
      </c>
      <c r="H480" s="2">
        <v>114365.87</v>
      </c>
      <c r="I480" s="2">
        <v>160703.71</v>
      </c>
      <c r="J480" s="2">
        <v>321335.38</v>
      </c>
      <c r="K480" s="2">
        <v>1128</v>
      </c>
      <c r="L480" s="2"/>
      <c r="M480" s="2"/>
      <c r="N480" s="1"/>
    </row>
    <row r="481" spans="1:14" x14ac:dyDescent="0.35">
      <c r="A481" s="48"/>
      <c r="B481" s="48"/>
      <c r="C481" s="48"/>
      <c r="D481" s="1" t="s">
        <v>4</v>
      </c>
      <c r="E481" s="1" t="s">
        <v>40</v>
      </c>
      <c r="F481" s="1">
        <v>365</v>
      </c>
      <c r="G481" s="2">
        <v>34169.120000000003</v>
      </c>
      <c r="H481" s="2">
        <v>81097.919999999998</v>
      </c>
      <c r="I481" s="2">
        <v>119316</v>
      </c>
      <c r="J481" s="2">
        <v>234583.04000000001</v>
      </c>
      <c r="K481" s="2">
        <v>770</v>
      </c>
      <c r="L481" s="2"/>
      <c r="M481" s="2"/>
      <c r="N481" s="1"/>
    </row>
    <row r="482" spans="1:14" x14ac:dyDescent="0.35">
      <c r="A482" s="48"/>
      <c r="B482" s="48"/>
      <c r="C482" s="48"/>
      <c r="D482" s="1" t="s">
        <v>3</v>
      </c>
      <c r="E482" s="1" t="s">
        <v>40</v>
      </c>
      <c r="F482" s="1">
        <v>365</v>
      </c>
      <c r="G482" s="2">
        <v>166275.21</v>
      </c>
      <c r="H482" s="2">
        <v>399825.94</v>
      </c>
      <c r="I482" s="2">
        <v>642649.81999999995</v>
      </c>
      <c r="J482" s="2">
        <v>1208750.97</v>
      </c>
      <c r="K482" s="2">
        <v>3151</v>
      </c>
      <c r="L482" s="2"/>
      <c r="M482" s="2"/>
      <c r="N482" s="1"/>
    </row>
    <row r="483" spans="1:14" x14ac:dyDescent="0.35">
      <c r="A483" s="48"/>
      <c r="B483" s="48"/>
      <c r="C483" s="48"/>
      <c r="D483" s="1" t="s">
        <v>4</v>
      </c>
      <c r="E483" s="1" t="s">
        <v>40</v>
      </c>
      <c r="F483" s="1">
        <v>365</v>
      </c>
      <c r="G483" s="2">
        <v>36441.89</v>
      </c>
      <c r="H483" s="2">
        <v>94007.28</v>
      </c>
      <c r="I483" s="2">
        <v>156427.94</v>
      </c>
      <c r="J483" s="2">
        <v>286877.11</v>
      </c>
      <c r="K483" s="2">
        <v>2599</v>
      </c>
      <c r="L483" s="2"/>
      <c r="M483" s="2"/>
      <c r="N483" s="1"/>
    </row>
    <row r="484" spans="1:14" x14ac:dyDescent="0.35">
      <c r="A484" s="48"/>
      <c r="B484" s="48"/>
      <c r="C484" s="48"/>
      <c r="D484" s="1" t="s">
        <v>3</v>
      </c>
      <c r="E484" s="1" t="s">
        <v>40</v>
      </c>
      <c r="F484" s="1">
        <v>365</v>
      </c>
      <c r="G484" s="2">
        <v>109579.77</v>
      </c>
      <c r="H484" s="2">
        <v>265504.84999999998</v>
      </c>
      <c r="I484" s="2">
        <v>416352.71</v>
      </c>
      <c r="J484" s="2">
        <v>791437.33000000007</v>
      </c>
      <c r="K484" s="2">
        <v>2568</v>
      </c>
      <c r="L484" s="2"/>
      <c r="M484" s="2"/>
      <c r="N484" s="1"/>
    </row>
    <row r="485" spans="1:14" x14ac:dyDescent="0.35">
      <c r="A485" s="48"/>
      <c r="B485" s="48"/>
      <c r="C485" s="48"/>
      <c r="D485" s="1" t="s">
        <v>4</v>
      </c>
      <c r="E485" s="1" t="s">
        <v>40</v>
      </c>
      <c r="F485" s="1">
        <v>365</v>
      </c>
      <c r="G485" s="2">
        <v>7128.6</v>
      </c>
      <c r="H485" s="2">
        <v>17194.55</v>
      </c>
      <c r="I485" s="2">
        <v>31039.18</v>
      </c>
      <c r="J485" s="2">
        <v>55362.33</v>
      </c>
      <c r="K485" s="2">
        <v>176</v>
      </c>
      <c r="L485" s="2"/>
      <c r="M485" s="2"/>
      <c r="N485" s="1"/>
    </row>
    <row r="486" spans="1:14" x14ac:dyDescent="0.35">
      <c r="A486" s="48"/>
      <c r="B486" s="48"/>
      <c r="C486" s="48"/>
      <c r="D486" s="1" t="s">
        <v>2</v>
      </c>
      <c r="E486" s="1" t="s">
        <v>40</v>
      </c>
      <c r="F486" s="1">
        <v>365</v>
      </c>
      <c r="G486" s="2">
        <v>25478.48</v>
      </c>
      <c r="H486" s="2">
        <v>63514.01</v>
      </c>
      <c r="I486" s="2">
        <v>87628.39</v>
      </c>
      <c r="J486" s="2">
        <v>176620.88</v>
      </c>
      <c r="K486" s="2">
        <v>674</v>
      </c>
      <c r="L486" s="2"/>
      <c r="M486" s="2"/>
      <c r="N486" s="1"/>
    </row>
    <row r="487" spans="1:14" x14ac:dyDescent="0.35">
      <c r="A487" s="48"/>
      <c r="B487" s="48"/>
      <c r="C487" s="48"/>
      <c r="D487" s="1" t="s">
        <v>2</v>
      </c>
      <c r="E487" s="1" t="s">
        <v>40</v>
      </c>
      <c r="F487" s="1">
        <v>365</v>
      </c>
      <c r="G487" s="2">
        <v>23477.360000000001</v>
      </c>
      <c r="H487" s="2">
        <v>51299.32</v>
      </c>
      <c r="I487" s="2">
        <v>80806.820000000007</v>
      </c>
      <c r="J487" s="2">
        <v>155583.5</v>
      </c>
      <c r="K487" s="2">
        <v>612</v>
      </c>
      <c r="L487" s="2"/>
      <c r="M487" s="2"/>
      <c r="N487" s="1"/>
    </row>
    <row r="488" spans="1:14" x14ac:dyDescent="0.35">
      <c r="A488" s="48"/>
      <c r="B488" s="48"/>
      <c r="C488" s="48"/>
      <c r="D488" s="1" t="s">
        <v>4</v>
      </c>
      <c r="E488" s="1" t="s">
        <v>40</v>
      </c>
      <c r="F488" s="1">
        <v>365</v>
      </c>
      <c r="G488" s="2">
        <v>101484.69</v>
      </c>
      <c r="H488" s="2">
        <v>227677.89</v>
      </c>
      <c r="I488" s="2">
        <v>346811.01</v>
      </c>
      <c r="J488" s="2">
        <v>675973.59000000008</v>
      </c>
      <c r="K488" s="2">
        <v>1917</v>
      </c>
      <c r="L488" s="2"/>
      <c r="M488" s="2"/>
      <c r="N488" s="1"/>
    </row>
    <row r="489" spans="1:14" x14ac:dyDescent="0.35">
      <c r="A489" s="48"/>
      <c r="B489" s="48"/>
      <c r="C489" s="48"/>
      <c r="D489" s="1" t="s">
        <v>3</v>
      </c>
      <c r="E489" s="1" t="s">
        <v>40</v>
      </c>
      <c r="F489" s="1">
        <v>365</v>
      </c>
      <c r="G489" s="2">
        <v>43557.24</v>
      </c>
      <c r="H489" s="2">
        <v>122804.46</v>
      </c>
      <c r="I489" s="2">
        <v>171447.69</v>
      </c>
      <c r="J489" s="2">
        <v>337809.39</v>
      </c>
      <c r="K489" s="2">
        <v>1308</v>
      </c>
      <c r="L489" s="2"/>
      <c r="M489" s="2"/>
      <c r="N489" s="1"/>
    </row>
    <row r="490" spans="1:14" x14ac:dyDescent="0.35">
      <c r="A490" s="48"/>
      <c r="B490" s="48"/>
      <c r="C490" s="48"/>
      <c r="D490" s="1" t="s">
        <v>4</v>
      </c>
      <c r="E490" s="1" t="s">
        <v>40</v>
      </c>
      <c r="F490" s="1">
        <v>365</v>
      </c>
      <c r="G490" s="2">
        <v>30930.69</v>
      </c>
      <c r="H490" s="2">
        <v>73498.69</v>
      </c>
      <c r="I490" s="2">
        <v>104518.61</v>
      </c>
      <c r="J490" s="2">
        <v>208947.99</v>
      </c>
      <c r="K490" s="2">
        <v>690</v>
      </c>
      <c r="L490" s="2"/>
      <c r="M490" s="2"/>
      <c r="N490" s="1"/>
    </row>
    <row r="491" spans="1:14" x14ac:dyDescent="0.35">
      <c r="A491" s="48"/>
      <c r="B491" s="48"/>
      <c r="C491" s="48"/>
      <c r="D491" s="1" t="s">
        <v>3</v>
      </c>
      <c r="E491" s="1" t="s">
        <v>40</v>
      </c>
      <c r="F491" s="1">
        <v>335</v>
      </c>
      <c r="G491" s="2">
        <v>11204.37</v>
      </c>
      <c r="H491" s="2">
        <v>39802.14</v>
      </c>
      <c r="I491" s="2">
        <v>49685.19</v>
      </c>
      <c r="J491" s="2">
        <v>100691.70000000001</v>
      </c>
      <c r="K491" s="2">
        <v>361</v>
      </c>
      <c r="L491" s="2"/>
      <c r="M491" s="2"/>
      <c r="N491" s="1"/>
    </row>
    <row r="492" spans="1:14" x14ac:dyDescent="0.35">
      <c r="A492" s="48"/>
      <c r="B492" s="48"/>
      <c r="C492" s="48"/>
      <c r="D492" s="1" t="s">
        <v>4</v>
      </c>
      <c r="E492" s="1" t="s">
        <v>40</v>
      </c>
      <c r="F492" s="1">
        <v>365</v>
      </c>
      <c r="G492" s="2">
        <v>14259.61</v>
      </c>
      <c r="H492" s="2">
        <v>31326.3</v>
      </c>
      <c r="I492" s="2">
        <v>42546.15</v>
      </c>
      <c r="J492" s="2">
        <v>88132.06</v>
      </c>
      <c r="K492" s="2">
        <v>408</v>
      </c>
      <c r="L492" s="2"/>
      <c r="M492" s="2"/>
      <c r="N492" s="1"/>
    </row>
    <row r="493" spans="1:14" x14ac:dyDescent="0.35">
      <c r="A493" s="48"/>
      <c r="B493" s="48"/>
      <c r="C493" s="48"/>
      <c r="D493" s="1" t="s">
        <v>4</v>
      </c>
      <c r="E493" s="1" t="s">
        <v>40</v>
      </c>
      <c r="F493" s="1">
        <v>365</v>
      </c>
      <c r="G493" s="2">
        <v>61080.3</v>
      </c>
      <c r="H493" s="2">
        <v>145261.59</v>
      </c>
      <c r="I493" s="2">
        <v>217967.41</v>
      </c>
      <c r="J493" s="2">
        <v>424309.30000000005</v>
      </c>
      <c r="K493" s="2">
        <v>1308</v>
      </c>
      <c r="L493" s="2"/>
      <c r="M493" s="2"/>
      <c r="N493" s="1"/>
    </row>
    <row r="494" spans="1:14" x14ac:dyDescent="0.35">
      <c r="A494" s="48"/>
      <c r="B494" s="48"/>
      <c r="C494" s="48"/>
      <c r="D494" s="1" t="s">
        <v>3</v>
      </c>
      <c r="E494" s="1" t="s">
        <v>40</v>
      </c>
      <c r="F494" s="1">
        <v>365</v>
      </c>
      <c r="G494" s="2">
        <v>71298</v>
      </c>
      <c r="H494" s="2">
        <v>172589.94</v>
      </c>
      <c r="I494" s="2">
        <v>269244.27</v>
      </c>
      <c r="J494" s="2">
        <v>513132.21</v>
      </c>
      <c r="K494" s="2">
        <v>1352</v>
      </c>
      <c r="L494" s="2"/>
      <c r="M494" s="2"/>
      <c r="N494" s="1"/>
    </row>
    <row r="495" spans="1:14" x14ac:dyDescent="0.35">
      <c r="A495" s="48"/>
      <c r="B495" s="48"/>
      <c r="C495" s="48"/>
      <c r="D495" s="1" t="s">
        <v>4</v>
      </c>
      <c r="E495" s="1" t="s">
        <v>40</v>
      </c>
      <c r="F495" s="1">
        <v>365</v>
      </c>
      <c r="G495" s="2">
        <v>44755.02</v>
      </c>
      <c r="H495" s="2">
        <v>94031.13</v>
      </c>
      <c r="I495" s="2">
        <v>148578.12</v>
      </c>
      <c r="J495" s="2">
        <v>287364.27</v>
      </c>
      <c r="K495" s="2">
        <v>1190</v>
      </c>
      <c r="L495" s="2"/>
      <c r="M495" s="2"/>
      <c r="N495" s="1"/>
    </row>
    <row r="496" spans="1:14" x14ac:dyDescent="0.35">
      <c r="A496" s="48"/>
      <c r="B496" s="48"/>
      <c r="C496" s="48"/>
      <c r="D496" s="1" t="s">
        <v>4</v>
      </c>
      <c r="E496" s="1" t="s">
        <v>40</v>
      </c>
      <c r="F496" s="1">
        <v>365</v>
      </c>
      <c r="G496" s="2">
        <v>20774.78</v>
      </c>
      <c r="H496" s="2">
        <v>47691.67</v>
      </c>
      <c r="I496" s="2">
        <v>76099.3</v>
      </c>
      <c r="J496" s="2">
        <v>144565.75</v>
      </c>
      <c r="K496" s="2">
        <v>461</v>
      </c>
      <c r="L496" s="2"/>
      <c r="M496" s="2"/>
      <c r="N496" s="1"/>
    </row>
    <row r="497" spans="1:14" x14ac:dyDescent="0.35">
      <c r="A497" s="48"/>
      <c r="B497" s="48"/>
      <c r="C497" s="48"/>
      <c r="D497" s="1" t="s">
        <v>4</v>
      </c>
      <c r="E497" s="1" t="s">
        <v>40</v>
      </c>
      <c r="F497" s="1">
        <v>365</v>
      </c>
      <c r="G497" s="2">
        <v>105331.2</v>
      </c>
      <c r="H497" s="2">
        <v>242367.84</v>
      </c>
      <c r="I497" s="2">
        <v>351918.31</v>
      </c>
      <c r="J497" s="2">
        <v>699617.35</v>
      </c>
      <c r="K497" s="2">
        <v>2472</v>
      </c>
      <c r="L497" s="2"/>
      <c r="M497" s="2"/>
      <c r="N497" s="1"/>
    </row>
    <row r="498" spans="1:14" x14ac:dyDescent="0.35">
      <c r="A498" s="48"/>
      <c r="B498" s="48"/>
      <c r="C498" s="48"/>
      <c r="D498" s="1" t="s">
        <v>4</v>
      </c>
      <c r="E498" s="1" t="s">
        <v>40</v>
      </c>
      <c r="F498" s="1">
        <v>365</v>
      </c>
      <c r="G498" s="2">
        <v>40169.879999999997</v>
      </c>
      <c r="H498" s="2">
        <v>93858</v>
      </c>
      <c r="I498" s="2">
        <v>148491.44</v>
      </c>
      <c r="J498" s="2">
        <v>282519.32</v>
      </c>
      <c r="K498" s="2">
        <v>864</v>
      </c>
      <c r="L498" s="2"/>
      <c r="M498" s="2"/>
      <c r="N498" s="1"/>
    </row>
    <row r="499" spans="1:14" x14ac:dyDescent="0.35">
      <c r="A499" s="48"/>
      <c r="B499" s="48"/>
      <c r="C499" s="48"/>
      <c r="D499" s="1" t="s">
        <v>3</v>
      </c>
      <c r="E499" s="1" t="s">
        <v>40</v>
      </c>
      <c r="F499" s="1">
        <v>365</v>
      </c>
      <c r="G499" s="2">
        <v>0</v>
      </c>
      <c r="H499" s="2">
        <v>0</v>
      </c>
      <c r="I499" s="2">
        <v>0</v>
      </c>
      <c r="J499" s="2">
        <v>0</v>
      </c>
      <c r="K499" s="2">
        <v>0</v>
      </c>
      <c r="L499" s="2"/>
      <c r="M499" s="2"/>
      <c r="N499" s="1"/>
    </row>
    <row r="500" spans="1:14" x14ac:dyDescent="0.35">
      <c r="A500" s="48"/>
      <c r="B500" s="48"/>
      <c r="C500" s="48"/>
      <c r="D500" s="1" t="s">
        <v>2</v>
      </c>
      <c r="E500" s="1" t="s">
        <v>40</v>
      </c>
      <c r="F500" s="1">
        <v>365</v>
      </c>
      <c r="G500" s="2">
        <v>27625.99</v>
      </c>
      <c r="H500" s="2">
        <v>58840.95</v>
      </c>
      <c r="I500" s="2">
        <v>79544.399999999994</v>
      </c>
      <c r="J500" s="2">
        <v>166011.34</v>
      </c>
      <c r="K500" s="2">
        <v>732</v>
      </c>
      <c r="L500" s="2"/>
      <c r="M500" s="2"/>
      <c r="N500" s="1"/>
    </row>
    <row r="501" spans="1:14" x14ac:dyDescent="0.35">
      <c r="A501" s="48"/>
      <c r="B501" s="48"/>
      <c r="C501" s="48"/>
      <c r="D501" s="1" t="s">
        <v>4</v>
      </c>
      <c r="E501" s="1" t="s">
        <v>40</v>
      </c>
      <c r="F501" s="1">
        <v>365</v>
      </c>
      <c r="G501" s="2">
        <v>105946.17</v>
      </c>
      <c r="H501" s="2">
        <v>281623.89</v>
      </c>
      <c r="I501" s="2">
        <v>283584.61</v>
      </c>
      <c r="J501" s="2">
        <v>671154.66999999993</v>
      </c>
      <c r="K501" s="2">
        <v>2496</v>
      </c>
      <c r="L501" s="2"/>
      <c r="M501" s="2"/>
      <c r="N501" s="1"/>
    </row>
    <row r="502" spans="1:14" x14ac:dyDescent="0.35">
      <c r="A502" s="48"/>
      <c r="B502" s="48"/>
      <c r="C502" s="48"/>
      <c r="D502" s="1" t="s">
        <v>4</v>
      </c>
      <c r="E502" s="1" t="s">
        <v>40</v>
      </c>
      <c r="F502" s="1">
        <v>365</v>
      </c>
      <c r="G502" s="2">
        <v>0</v>
      </c>
      <c r="H502" s="2">
        <v>0</v>
      </c>
      <c r="I502" s="2">
        <v>0</v>
      </c>
      <c r="J502" s="2">
        <v>0</v>
      </c>
      <c r="K502" s="2">
        <v>0</v>
      </c>
      <c r="L502" s="2"/>
      <c r="M502" s="2"/>
      <c r="N502" s="1"/>
    </row>
    <row r="503" spans="1:14" x14ac:dyDescent="0.35">
      <c r="A503" s="48"/>
      <c r="B503" s="48"/>
      <c r="C503" s="48"/>
      <c r="D503" s="1" t="s">
        <v>2</v>
      </c>
      <c r="E503" s="1" t="s">
        <v>40</v>
      </c>
      <c r="F503" s="1">
        <v>365</v>
      </c>
      <c r="G503" s="2">
        <v>27459.61</v>
      </c>
      <c r="H503" s="2">
        <v>61685.11</v>
      </c>
      <c r="I503" s="2">
        <v>90914.77</v>
      </c>
      <c r="J503" s="2">
        <v>180059.49</v>
      </c>
      <c r="K503" s="2">
        <v>732</v>
      </c>
      <c r="L503" s="2"/>
      <c r="M503" s="2"/>
      <c r="N503" s="1"/>
    </row>
    <row r="504" spans="1:14" x14ac:dyDescent="0.35">
      <c r="A504" s="48"/>
      <c r="B504" s="48"/>
      <c r="C504" s="48"/>
      <c r="D504" s="1" t="s">
        <v>3</v>
      </c>
      <c r="E504" s="1" t="s">
        <v>40</v>
      </c>
      <c r="F504" s="1">
        <v>365</v>
      </c>
      <c r="G504" s="2">
        <v>66506.11</v>
      </c>
      <c r="H504" s="2">
        <v>155601.99</v>
      </c>
      <c r="I504" s="2">
        <v>224392.19</v>
      </c>
      <c r="J504" s="2">
        <v>446500.29</v>
      </c>
      <c r="K504" s="2">
        <v>1419</v>
      </c>
      <c r="L504" s="2"/>
      <c r="M504" s="2"/>
      <c r="N504" s="1"/>
    </row>
    <row r="505" spans="1:14" x14ac:dyDescent="0.35">
      <c r="A505" s="48"/>
      <c r="B505" s="48"/>
      <c r="C505" s="48"/>
      <c r="D505" s="1" t="s">
        <v>3</v>
      </c>
      <c r="E505" s="1" t="s">
        <v>40</v>
      </c>
      <c r="F505" s="1">
        <v>365</v>
      </c>
      <c r="G505" s="2">
        <v>359557.77</v>
      </c>
      <c r="H505" s="2">
        <v>874933.96</v>
      </c>
      <c r="I505" s="2">
        <v>1331535</v>
      </c>
      <c r="J505" s="2">
        <v>2566026.73</v>
      </c>
      <c r="K505" s="2">
        <v>5298</v>
      </c>
      <c r="L505" s="2"/>
      <c r="M505" s="2"/>
      <c r="N505" s="1"/>
    </row>
    <row r="506" spans="1:14" x14ac:dyDescent="0.35">
      <c r="A506" s="48"/>
      <c r="B506" s="48"/>
      <c r="C506" s="48"/>
      <c r="D506" s="1" t="s">
        <v>3</v>
      </c>
      <c r="E506" s="1" t="s">
        <v>40</v>
      </c>
      <c r="F506" s="1">
        <v>365</v>
      </c>
      <c r="G506" s="2">
        <v>177282.45</v>
      </c>
      <c r="H506" s="2">
        <v>401552.64000000001</v>
      </c>
      <c r="I506" s="2">
        <v>661748.04</v>
      </c>
      <c r="J506" s="2">
        <v>1240583.1300000001</v>
      </c>
      <c r="K506" s="2">
        <v>7320</v>
      </c>
      <c r="L506" s="2"/>
      <c r="M506" s="2"/>
      <c r="N506" s="1"/>
    </row>
    <row r="507" spans="1:14" x14ac:dyDescent="0.35">
      <c r="A507" s="48"/>
      <c r="B507" s="48"/>
      <c r="C507" s="48"/>
      <c r="D507" s="1" t="s">
        <v>4</v>
      </c>
      <c r="E507" s="1" t="s">
        <v>40</v>
      </c>
      <c r="F507" s="1">
        <v>365</v>
      </c>
      <c r="G507" s="2">
        <v>80309.89</v>
      </c>
      <c r="H507" s="2">
        <v>191401.45</v>
      </c>
      <c r="I507" s="2">
        <v>303759.51</v>
      </c>
      <c r="J507" s="2">
        <v>575470.85000000009</v>
      </c>
      <c r="K507" s="2">
        <v>1793</v>
      </c>
      <c r="L507" s="2"/>
      <c r="M507" s="2"/>
      <c r="N507" s="1"/>
    </row>
    <row r="508" spans="1:14" x14ac:dyDescent="0.35">
      <c r="A508" s="48"/>
      <c r="B508" s="48"/>
      <c r="C508" s="48"/>
      <c r="D508" s="1" t="s">
        <v>4</v>
      </c>
      <c r="E508" s="1" t="s">
        <v>40</v>
      </c>
      <c r="F508" s="1">
        <v>365</v>
      </c>
      <c r="G508" s="2">
        <v>84808.52</v>
      </c>
      <c r="H508" s="2">
        <v>233713.21</v>
      </c>
      <c r="I508" s="2">
        <v>305748.64</v>
      </c>
      <c r="J508" s="2">
        <v>624270.37</v>
      </c>
      <c r="K508" s="2">
        <v>1317</v>
      </c>
      <c r="L508" s="2"/>
      <c r="M508" s="2"/>
      <c r="N508" s="1"/>
    </row>
    <row r="509" spans="1:14" x14ac:dyDescent="0.35">
      <c r="A509" s="48"/>
      <c r="B509" s="48"/>
      <c r="C509" s="48"/>
      <c r="D509" s="1" t="s">
        <v>4</v>
      </c>
      <c r="E509" s="1" t="s">
        <v>40</v>
      </c>
      <c r="F509" s="1">
        <v>365</v>
      </c>
      <c r="G509" s="2">
        <v>103440.32000000001</v>
      </c>
      <c r="H509" s="2">
        <v>249497.19</v>
      </c>
      <c r="I509" s="2">
        <v>379573.9</v>
      </c>
      <c r="J509" s="2">
        <v>732511.41</v>
      </c>
      <c r="K509" s="2">
        <v>2063</v>
      </c>
      <c r="L509" s="2"/>
      <c r="M509" s="2"/>
      <c r="N509" s="1"/>
    </row>
    <row r="510" spans="1:14" x14ac:dyDescent="0.35">
      <c r="A510" s="48"/>
      <c r="B510" s="48"/>
      <c r="C510" s="48"/>
      <c r="D510" s="1" t="s">
        <v>2</v>
      </c>
      <c r="E510" s="1" t="s">
        <v>40</v>
      </c>
      <c r="F510" s="1">
        <v>365</v>
      </c>
      <c r="G510" s="2">
        <v>17060.72</v>
      </c>
      <c r="H510" s="2">
        <v>35305.26</v>
      </c>
      <c r="I510" s="2">
        <v>54090.64</v>
      </c>
      <c r="J510" s="2">
        <v>106456.62</v>
      </c>
      <c r="K510" s="2">
        <v>504</v>
      </c>
      <c r="L510" s="2"/>
      <c r="M510" s="2"/>
      <c r="N510" s="1"/>
    </row>
    <row r="511" spans="1:14" x14ac:dyDescent="0.35">
      <c r="A511" s="48"/>
      <c r="B511" s="48"/>
      <c r="C511" s="48"/>
      <c r="D511" s="1" t="s">
        <v>2</v>
      </c>
      <c r="E511" s="1" t="s">
        <v>40</v>
      </c>
      <c r="F511" s="1">
        <v>365</v>
      </c>
      <c r="G511" s="2">
        <v>17848.32</v>
      </c>
      <c r="H511" s="2">
        <v>41768.58</v>
      </c>
      <c r="I511" s="2">
        <v>58869.57</v>
      </c>
      <c r="J511" s="2">
        <v>118486.47</v>
      </c>
      <c r="K511" s="2">
        <v>420</v>
      </c>
      <c r="L511" s="2"/>
      <c r="M511" s="2"/>
      <c r="N511" s="1"/>
    </row>
    <row r="512" spans="1:14" x14ac:dyDescent="0.35">
      <c r="A512" s="48"/>
      <c r="B512" s="48"/>
      <c r="C512" s="48"/>
      <c r="D512" s="1" t="s">
        <v>4</v>
      </c>
      <c r="E512" s="1" t="s">
        <v>40</v>
      </c>
      <c r="F512" s="1">
        <v>365</v>
      </c>
      <c r="G512" s="2">
        <v>51527.96</v>
      </c>
      <c r="H512" s="2">
        <v>116709.45</v>
      </c>
      <c r="I512" s="2">
        <v>178015.65</v>
      </c>
      <c r="J512" s="2">
        <v>346253.06</v>
      </c>
      <c r="K512" s="2">
        <v>1371</v>
      </c>
      <c r="L512" s="2"/>
      <c r="M512" s="2"/>
      <c r="N512" s="1"/>
    </row>
    <row r="513" spans="1:14" x14ac:dyDescent="0.35">
      <c r="A513" s="48"/>
      <c r="B513" s="48"/>
      <c r="C513" s="48"/>
      <c r="D513" s="1" t="s">
        <v>4</v>
      </c>
      <c r="E513" s="1" t="s">
        <v>40</v>
      </c>
      <c r="F513" s="1">
        <v>365</v>
      </c>
      <c r="G513" s="2">
        <v>99396.09</v>
      </c>
      <c r="H513" s="2">
        <v>237624.06</v>
      </c>
      <c r="I513" s="2">
        <v>347898.42</v>
      </c>
      <c r="J513" s="2">
        <v>684918.57000000007</v>
      </c>
      <c r="K513" s="2">
        <v>2026</v>
      </c>
      <c r="L513" s="2"/>
      <c r="M513" s="2"/>
      <c r="N513" s="1"/>
    </row>
    <row r="514" spans="1:14" x14ac:dyDescent="0.35">
      <c r="A514" s="48"/>
      <c r="B514" s="48"/>
      <c r="C514" s="48"/>
      <c r="D514" s="1" t="s">
        <v>2</v>
      </c>
      <c r="E514" s="1" t="s">
        <v>40</v>
      </c>
      <c r="F514" s="1">
        <v>365</v>
      </c>
      <c r="G514" s="2">
        <v>17413.48</v>
      </c>
      <c r="H514" s="2">
        <v>39357.64</v>
      </c>
      <c r="I514" s="2">
        <v>60815.38</v>
      </c>
      <c r="J514" s="2">
        <v>117586.5</v>
      </c>
      <c r="K514" s="2">
        <v>451</v>
      </c>
      <c r="L514" s="2"/>
      <c r="M514" s="2"/>
      <c r="N514" s="1"/>
    </row>
    <row r="515" spans="1:14" x14ac:dyDescent="0.35">
      <c r="A515" s="48"/>
      <c r="B515" s="48"/>
      <c r="C515" s="48"/>
      <c r="D515" s="1" t="s">
        <v>2</v>
      </c>
      <c r="E515" s="1" t="s">
        <v>40</v>
      </c>
      <c r="F515" s="1">
        <v>365</v>
      </c>
      <c r="G515" s="2">
        <v>16025.6</v>
      </c>
      <c r="H515" s="2">
        <v>37456.92</v>
      </c>
      <c r="I515" s="2">
        <v>54090.239999999998</v>
      </c>
      <c r="J515" s="2">
        <v>107572.76</v>
      </c>
      <c r="K515" s="2">
        <v>492</v>
      </c>
      <c r="L515" s="2"/>
      <c r="M515" s="2"/>
      <c r="N515" s="1"/>
    </row>
    <row r="516" spans="1:14" x14ac:dyDescent="0.35">
      <c r="A516" s="48"/>
      <c r="B516" s="48"/>
      <c r="C516" s="48"/>
      <c r="D516" s="1" t="s">
        <v>2</v>
      </c>
      <c r="E516" s="1" t="s">
        <v>40</v>
      </c>
      <c r="F516" s="1">
        <v>365</v>
      </c>
      <c r="G516" s="2">
        <v>45538.1</v>
      </c>
      <c r="H516" s="2">
        <v>103238.24</v>
      </c>
      <c r="I516" s="2">
        <v>146036.71</v>
      </c>
      <c r="J516" s="2">
        <v>294813.05</v>
      </c>
      <c r="K516" s="2">
        <v>1015</v>
      </c>
      <c r="L516" s="2"/>
      <c r="M516" s="2"/>
      <c r="N516" s="1"/>
    </row>
    <row r="517" spans="1:14" x14ac:dyDescent="0.35">
      <c r="A517" s="48"/>
      <c r="B517" s="48"/>
      <c r="C517" s="48"/>
      <c r="D517" s="1" t="s">
        <v>4</v>
      </c>
      <c r="E517" s="1" t="s">
        <v>40</v>
      </c>
      <c r="F517" s="1">
        <v>365</v>
      </c>
      <c r="G517" s="2">
        <v>43797.69</v>
      </c>
      <c r="H517" s="2">
        <v>94015.65</v>
      </c>
      <c r="I517" s="2">
        <v>160284.84</v>
      </c>
      <c r="J517" s="2">
        <v>298098.18</v>
      </c>
      <c r="K517" s="2">
        <v>1146</v>
      </c>
      <c r="L517" s="2"/>
      <c r="M517" s="2"/>
      <c r="N517" s="1"/>
    </row>
    <row r="518" spans="1:14" x14ac:dyDescent="0.35">
      <c r="A518" s="48"/>
      <c r="B518" s="48"/>
      <c r="C518" s="48"/>
      <c r="D518" s="1" t="s">
        <v>4</v>
      </c>
      <c r="E518" s="1" t="s">
        <v>40</v>
      </c>
      <c r="F518" s="1">
        <v>365</v>
      </c>
      <c r="G518" s="2">
        <v>76890.240000000005</v>
      </c>
      <c r="H518" s="2">
        <v>182423.67999999999</v>
      </c>
      <c r="I518" s="2">
        <v>267911.36</v>
      </c>
      <c r="J518" s="2">
        <v>527225.28</v>
      </c>
      <c r="K518" s="2">
        <v>1508</v>
      </c>
      <c r="L518" s="2"/>
      <c r="M518" s="2"/>
      <c r="N518" s="1"/>
    </row>
    <row r="519" spans="1:14" x14ac:dyDescent="0.35">
      <c r="A519" s="48"/>
      <c r="B519" s="48"/>
      <c r="C519" s="48"/>
      <c r="D519" s="1" t="s">
        <v>4</v>
      </c>
      <c r="E519" s="1" t="s">
        <v>40</v>
      </c>
      <c r="F519" s="1">
        <v>365</v>
      </c>
      <c r="G519" s="2">
        <v>38805.550000000003</v>
      </c>
      <c r="H519" s="2">
        <v>113004.19</v>
      </c>
      <c r="I519" s="2">
        <v>147006.23000000001</v>
      </c>
      <c r="J519" s="2">
        <v>298815.96999999997</v>
      </c>
      <c r="K519" s="2">
        <v>1188</v>
      </c>
      <c r="L519" s="2"/>
      <c r="M519" s="2"/>
      <c r="N519" s="1"/>
    </row>
    <row r="520" spans="1:14" x14ac:dyDescent="0.35">
      <c r="A520" s="48"/>
      <c r="B520" s="48"/>
      <c r="C520" s="48"/>
      <c r="D520" s="1" t="s">
        <v>4</v>
      </c>
      <c r="E520" s="1" t="s">
        <v>40</v>
      </c>
      <c r="F520" s="1">
        <v>365</v>
      </c>
      <c r="G520" s="2">
        <v>12604.39</v>
      </c>
      <c r="H520" s="2">
        <v>30301</v>
      </c>
      <c r="I520" s="2">
        <v>44141.35</v>
      </c>
      <c r="J520" s="2">
        <v>87046.739999999991</v>
      </c>
      <c r="K520" s="2">
        <v>312</v>
      </c>
      <c r="L520" s="2"/>
      <c r="M520" s="2"/>
      <c r="N520" s="1"/>
    </row>
    <row r="521" spans="1:14" x14ac:dyDescent="0.35">
      <c r="A521" s="48"/>
      <c r="B521" s="48"/>
      <c r="C521" s="48"/>
      <c r="D521" s="1" t="s">
        <v>4</v>
      </c>
      <c r="E521" s="1" t="s">
        <v>40</v>
      </c>
      <c r="F521" s="1">
        <v>365</v>
      </c>
      <c r="G521" s="2">
        <v>88212.800000000003</v>
      </c>
      <c r="H521" s="2">
        <v>216740.8</v>
      </c>
      <c r="I521" s="2">
        <v>290489.59999999998</v>
      </c>
      <c r="J521" s="2">
        <v>595443.19999999995</v>
      </c>
      <c r="K521" s="2">
        <v>1608</v>
      </c>
      <c r="L521" s="2"/>
      <c r="M521" s="2"/>
      <c r="N521" s="1"/>
    </row>
    <row r="522" spans="1:14" x14ac:dyDescent="0.35">
      <c r="A522" s="48"/>
      <c r="B522" s="48"/>
      <c r="C522" s="48"/>
      <c r="D522" s="1" t="s">
        <v>2</v>
      </c>
      <c r="E522" s="1" t="s">
        <v>40</v>
      </c>
      <c r="F522" s="1">
        <v>365</v>
      </c>
      <c r="G522" s="2">
        <v>26091.78</v>
      </c>
      <c r="H522" s="2">
        <v>58936.28</v>
      </c>
      <c r="I522" s="2">
        <v>89635.07</v>
      </c>
      <c r="J522" s="2">
        <v>174663.13</v>
      </c>
      <c r="K522" s="2">
        <v>614</v>
      </c>
      <c r="L522" s="2"/>
      <c r="M522" s="2"/>
      <c r="N522" s="1"/>
    </row>
    <row r="523" spans="1:14" x14ac:dyDescent="0.35">
      <c r="A523" s="48"/>
      <c r="B523" s="48"/>
      <c r="C523" s="48"/>
      <c r="D523" s="1" t="s">
        <v>38</v>
      </c>
      <c r="E523" s="1" t="s">
        <v>40</v>
      </c>
      <c r="F523" s="1">
        <v>365</v>
      </c>
      <c r="G523" s="2">
        <v>35166.69</v>
      </c>
      <c r="H523" s="2">
        <v>80675.009999999995</v>
      </c>
      <c r="I523" s="2">
        <v>115765.87</v>
      </c>
      <c r="J523" s="2">
        <v>231607.57</v>
      </c>
      <c r="K523" s="2" t="s">
        <v>1</v>
      </c>
      <c r="L523" s="2"/>
      <c r="M523" s="2"/>
      <c r="N523" s="1" t="s">
        <v>65</v>
      </c>
    </row>
    <row r="524" spans="1:14" x14ac:dyDescent="0.35">
      <c r="A524" s="48"/>
      <c r="B524" s="48"/>
      <c r="C524" s="48"/>
      <c r="D524" s="1" t="s">
        <v>2</v>
      </c>
      <c r="E524" s="1" t="s">
        <v>40</v>
      </c>
      <c r="F524" s="1">
        <v>365</v>
      </c>
      <c r="G524" s="2">
        <v>9544.8799999999992</v>
      </c>
      <c r="H524" s="2">
        <v>21547.37</v>
      </c>
      <c r="I524" s="2">
        <v>33398.03</v>
      </c>
      <c r="J524" s="2">
        <v>64490.28</v>
      </c>
      <c r="K524" s="2">
        <v>282</v>
      </c>
      <c r="L524" s="2"/>
      <c r="M524" s="2"/>
      <c r="N524" s="1"/>
    </row>
    <row r="525" spans="1:14" x14ac:dyDescent="0.35">
      <c r="A525" s="48"/>
      <c r="B525" s="48"/>
      <c r="C525" s="48"/>
      <c r="D525" s="1" t="s">
        <v>2</v>
      </c>
      <c r="E525" s="1" t="s">
        <v>40</v>
      </c>
      <c r="F525" s="1">
        <v>365</v>
      </c>
      <c r="G525" s="2">
        <v>20667.91</v>
      </c>
      <c r="H525" s="2">
        <v>46458.47</v>
      </c>
      <c r="I525" s="2">
        <v>58229.74</v>
      </c>
      <c r="J525" s="2">
        <v>125356.12</v>
      </c>
      <c r="K525" s="2">
        <v>540</v>
      </c>
      <c r="L525" s="2"/>
      <c r="M525" s="2"/>
      <c r="N525" s="1"/>
    </row>
    <row r="526" spans="1:14" x14ac:dyDescent="0.35">
      <c r="A526" s="48"/>
      <c r="B526" s="48"/>
      <c r="C526" s="48"/>
      <c r="D526" s="1" t="s">
        <v>4</v>
      </c>
      <c r="E526" s="1" t="s">
        <v>40</v>
      </c>
      <c r="F526" s="1">
        <v>365</v>
      </c>
      <c r="G526" s="2">
        <v>61435.99</v>
      </c>
      <c r="H526" s="2">
        <v>135792.49</v>
      </c>
      <c r="I526" s="2">
        <v>244193.38</v>
      </c>
      <c r="J526" s="2">
        <v>441421.86</v>
      </c>
      <c r="K526" s="2">
        <v>1502</v>
      </c>
      <c r="L526" s="2"/>
      <c r="M526" s="2"/>
      <c r="N526" s="1"/>
    </row>
    <row r="527" spans="1:14" x14ac:dyDescent="0.35">
      <c r="A527" s="48"/>
      <c r="B527" s="48"/>
      <c r="C527" s="48"/>
      <c r="D527" s="1" t="s">
        <v>3</v>
      </c>
      <c r="E527" s="1" t="s">
        <v>39</v>
      </c>
      <c r="F527" s="1">
        <v>365</v>
      </c>
      <c r="G527" s="2">
        <v>169274.7</v>
      </c>
      <c r="H527" s="2">
        <v>376963.2</v>
      </c>
      <c r="I527" s="2">
        <v>567014.69999999995</v>
      </c>
      <c r="J527" s="2">
        <v>1113252.6000000001</v>
      </c>
      <c r="K527" s="2">
        <v>3830</v>
      </c>
      <c r="L527" s="2"/>
      <c r="M527" s="2"/>
      <c r="N527" s="1"/>
    </row>
    <row r="528" spans="1:14" x14ac:dyDescent="0.35">
      <c r="A528" s="48"/>
      <c r="B528" s="48"/>
      <c r="C528" s="48"/>
      <c r="D528" s="1" t="s">
        <v>4</v>
      </c>
      <c r="E528" s="1" t="s">
        <v>40</v>
      </c>
      <c r="F528" s="1">
        <v>365</v>
      </c>
      <c r="G528" s="2">
        <v>112621.47</v>
      </c>
      <c r="H528" s="2">
        <v>263773.59000000003</v>
      </c>
      <c r="I528" s="2">
        <v>417956.61</v>
      </c>
      <c r="J528" s="2">
        <v>794351.67</v>
      </c>
      <c r="K528" s="2">
        <v>2383</v>
      </c>
      <c r="L528" s="2"/>
      <c r="M528" s="2"/>
      <c r="N528" s="1"/>
    </row>
    <row r="529" spans="1:14" x14ac:dyDescent="0.35">
      <c r="A529" s="48"/>
      <c r="B529" s="48"/>
      <c r="C529" s="48"/>
      <c r="D529" s="1" t="s">
        <v>2</v>
      </c>
      <c r="E529" s="1" t="s">
        <v>40</v>
      </c>
      <c r="F529" s="1">
        <v>365</v>
      </c>
      <c r="G529" s="2">
        <v>23919.87</v>
      </c>
      <c r="H529" s="2">
        <v>51513.01</v>
      </c>
      <c r="I529" s="2">
        <v>79999.070000000007</v>
      </c>
      <c r="J529" s="2">
        <v>155431.95000000001</v>
      </c>
      <c r="K529" s="2">
        <v>790</v>
      </c>
      <c r="L529" s="2"/>
      <c r="M529" s="2"/>
      <c r="N529" s="1"/>
    </row>
    <row r="530" spans="1:14" x14ac:dyDescent="0.35">
      <c r="A530" s="48"/>
      <c r="B530" s="48"/>
      <c r="C530" s="48"/>
      <c r="D530" s="1" t="s">
        <v>4</v>
      </c>
      <c r="E530" s="1" t="s">
        <v>40</v>
      </c>
      <c r="F530" s="1">
        <v>365</v>
      </c>
      <c r="G530" s="2">
        <v>42044.73</v>
      </c>
      <c r="H530" s="2">
        <v>92537.62</v>
      </c>
      <c r="I530" s="2">
        <v>147667.12</v>
      </c>
      <c r="J530" s="2">
        <v>282249.46999999997</v>
      </c>
      <c r="K530" s="2">
        <v>1152</v>
      </c>
      <c r="L530" s="2"/>
      <c r="M530" s="2"/>
      <c r="N530" s="1"/>
    </row>
    <row r="531" spans="1:14" x14ac:dyDescent="0.35">
      <c r="A531" s="48"/>
      <c r="B531" s="48"/>
      <c r="C531" s="48"/>
      <c r="D531" s="1" t="s">
        <v>4</v>
      </c>
      <c r="E531" s="1" t="s">
        <v>40</v>
      </c>
      <c r="F531" s="1">
        <v>365</v>
      </c>
      <c r="G531" s="2">
        <v>29996.34</v>
      </c>
      <c r="H531" s="2">
        <v>71753.48</v>
      </c>
      <c r="I531" s="2">
        <v>110490.17</v>
      </c>
      <c r="J531" s="2">
        <v>212239.99</v>
      </c>
      <c r="K531" s="2">
        <v>675</v>
      </c>
      <c r="L531" s="2"/>
      <c r="M531" s="2"/>
      <c r="N531" s="1"/>
    </row>
    <row r="532" spans="1:14" x14ac:dyDescent="0.35">
      <c r="A532" s="48"/>
      <c r="B532" s="48"/>
      <c r="C532" s="48"/>
      <c r="D532" s="1" t="s">
        <v>3</v>
      </c>
      <c r="E532" s="1" t="s">
        <v>40</v>
      </c>
      <c r="F532" s="1">
        <v>365</v>
      </c>
      <c r="G532" s="2">
        <v>152296.6</v>
      </c>
      <c r="H532" s="2">
        <v>342509.32</v>
      </c>
      <c r="I532" s="2">
        <v>481416.82</v>
      </c>
      <c r="J532" s="2">
        <v>976222.74</v>
      </c>
      <c r="K532" s="2">
        <v>2758</v>
      </c>
      <c r="L532" s="2"/>
      <c r="M532" s="2"/>
      <c r="N532" s="1"/>
    </row>
    <row r="533" spans="1:14" x14ac:dyDescent="0.35">
      <c r="A533" s="48"/>
      <c r="B533" s="48"/>
      <c r="C533" s="48"/>
      <c r="D533" s="1" t="s">
        <v>3</v>
      </c>
      <c r="E533" s="1" t="s">
        <v>40</v>
      </c>
      <c r="F533" s="1">
        <v>365</v>
      </c>
      <c r="G533" s="2">
        <v>41666.1</v>
      </c>
      <c r="H533" s="2">
        <v>105537.12</v>
      </c>
      <c r="I533" s="2">
        <v>154301.59</v>
      </c>
      <c r="J533" s="2">
        <v>301504.81</v>
      </c>
      <c r="K533" s="2">
        <v>921</v>
      </c>
      <c r="L533" s="2"/>
      <c r="M533" s="2"/>
      <c r="N533" s="1"/>
    </row>
    <row r="534" spans="1:14" x14ac:dyDescent="0.35">
      <c r="A534" s="48"/>
      <c r="B534" s="48"/>
      <c r="C534" s="48"/>
      <c r="D534" s="1" t="s">
        <v>4</v>
      </c>
      <c r="E534" s="1" t="s">
        <v>40</v>
      </c>
      <c r="F534" s="1">
        <v>365</v>
      </c>
      <c r="G534" s="2">
        <v>32817.5</v>
      </c>
      <c r="H534" s="2">
        <v>75306.69</v>
      </c>
      <c r="I534" s="2">
        <v>107416.21</v>
      </c>
      <c r="J534" s="2">
        <v>215540.40000000002</v>
      </c>
      <c r="K534" s="2">
        <v>864</v>
      </c>
      <c r="L534" s="2"/>
      <c r="M534" s="2"/>
      <c r="N534" s="1"/>
    </row>
    <row r="535" spans="1:14" x14ac:dyDescent="0.35">
      <c r="A535" s="48"/>
      <c r="B535" s="48"/>
      <c r="C535" s="48"/>
      <c r="D535" s="1" t="s">
        <v>2</v>
      </c>
      <c r="E535" s="1" t="s">
        <v>40</v>
      </c>
      <c r="F535" s="1">
        <v>365</v>
      </c>
      <c r="G535" s="2">
        <v>0</v>
      </c>
      <c r="H535" s="2">
        <v>0</v>
      </c>
      <c r="I535" s="2">
        <v>0</v>
      </c>
      <c r="J535" s="2">
        <v>0</v>
      </c>
      <c r="K535" s="2">
        <v>0</v>
      </c>
      <c r="L535" s="2"/>
      <c r="M535" s="2"/>
      <c r="N535" s="1"/>
    </row>
    <row r="536" spans="1:14" x14ac:dyDescent="0.35">
      <c r="A536" s="48"/>
      <c r="B536" s="48"/>
      <c r="C536" s="48"/>
      <c r="D536" s="1" t="s">
        <v>3</v>
      </c>
      <c r="E536" s="1" t="s">
        <v>40</v>
      </c>
      <c r="F536" s="1">
        <v>365</v>
      </c>
      <c r="G536" s="2">
        <v>20950.05</v>
      </c>
      <c r="H536" s="2">
        <v>58771.83</v>
      </c>
      <c r="I536" s="2">
        <v>89619.83</v>
      </c>
      <c r="J536" s="2">
        <v>169341.71000000002</v>
      </c>
      <c r="K536" s="2">
        <v>752</v>
      </c>
      <c r="L536" s="2"/>
      <c r="M536" s="2"/>
      <c r="N536" s="1"/>
    </row>
    <row r="537" spans="1:14" x14ac:dyDescent="0.35">
      <c r="A537" s="48"/>
      <c r="B537" s="48"/>
      <c r="C537" s="48"/>
      <c r="D537" s="1" t="s">
        <v>4</v>
      </c>
      <c r="E537" s="1" t="s">
        <v>40</v>
      </c>
      <c r="F537" s="1">
        <v>365</v>
      </c>
      <c r="G537" s="2">
        <v>44961.4</v>
      </c>
      <c r="H537" s="2">
        <v>108155.47</v>
      </c>
      <c r="I537" s="2">
        <v>125511.64</v>
      </c>
      <c r="J537" s="2">
        <v>278628.51</v>
      </c>
      <c r="K537" s="2">
        <v>993</v>
      </c>
      <c r="L537" s="2"/>
      <c r="M537" s="2"/>
      <c r="N537" s="1"/>
    </row>
    <row r="538" spans="1:14" x14ac:dyDescent="0.35">
      <c r="A538" s="48"/>
      <c r="B538" s="48"/>
      <c r="C538" s="48"/>
      <c r="D538" s="1" t="s">
        <v>3</v>
      </c>
      <c r="E538" s="1" t="s">
        <v>40</v>
      </c>
      <c r="F538" s="1">
        <v>365</v>
      </c>
      <c r="G538" s="2">
        <v>138065.07999999999</v>
      </c>
      <c r="H538" s="2">
        <v>327747.87</v>
      </c>
      <c r="I538" s="2">
        <v>537162.48</v>
      </c>
      <c r="J538" s="2">
        <v>1002975.4299999999</v>
      </c>
      <c r="K538" s="2">
        <v>2822</v>
      </c>
      <c r="L538" s="2"/>
      <c r="M538" s="2"/>
      <c r="N538" s="1"/>
    </row>
    <row r="539" spans="1:14" x14ac:dyDescent="0.35">
      <c r="A539" s="48"/>
      <c r="B539" s="48"/>
      <c r="C539" s="48"/>
      <c r="D539" s="1" t="s">
        <v>2</v>
      </c>
      <c r="E539" s="1" t="s">
        <v>40</v>
      </c>
      <c r="F539" s="1">
        <v>365</v>
      </c>
      <c r="G539" s="2">
        <v>14390.56</v>
      </c>
      <c r="H539" s="2">
        <v>39102.400000000001</v>
      </c>
      <c r="I539" s="2">
        <v>63172</v>
      </c>
      <c r="J539" s="2">
        <v>116664.95999999999</v>
      </c>
      <c r="K539" s="2">
        <v>240</v>
      </c>
      <c r="L539" s="2"/>
      <c r="M539" s="2"/>
      <c r="N539" s="1"/>
    </row>
    <row r="540" spans="1:14" x14ac:dyDescent="0.35">
      <c r="A540" s="48"/>
      <c r="B540" s="48"/>
      <c r="C540" s="48"/>
      <c r="D540" s="1" t="s">
        <v>2</v>
      </c>
      <c r="E540" s="1" t="s">
        <v>40</v>
      </c>
      <c r="F540" s="1">
        <v>365</v>
      </c>
      <c r="G540" s="2">
        <v>27753.19</v>
      </c>
      <c r="H540" s="2">
        <v>67987.19</v>
      </c>
      <c r="I540" s="2">
        <v>92953.78</v>
      </c>
      <c r="J540" s="2">
        <v>188694.16</v>
      </c>
      <c r="K540" s="2">
        <v>733</v>
      </c>
      <c r="L540" s="2"/>
      <c r="M540" s="2"/>
      <c r="N540" s="1"/>
    </row>
    <row r="541" spans="1:14" x14ac:dyDescent="0.35">
      <c r="A541" s="48"/>
      <c r="B541" s="48"/>
      <c r="C541" s="48"/>
      <c r="D541" s="1" t="s">
        <v>4</v>
      </c>
      <c r="E541" s="1" t="s">
        <v>40</v>
      </c>
      <c r="F541" s="1">
        <v>365</v>
      </c>
      <c r="G541" s="2">
        <v>25902.560000000001</v>
      </c>
      <c r="H541" s="2">
        <v>65020.32</v>
      </c>
      <c r="I541" s="2">
        <v>106229.12</v>
      </c>
      <c r="J541" s="2">
        <v>197152</v>
      </c>
      <c r="K541" s="2">
        <v>780</v>
      </c>
      <c r="L541" s="2"/>
      <c r="M541" s="2"/>
      <c r="N541" s="1"/>
    </row>
    <row r="542" spans="1:14" x14ac:dyDescent="0.35">
      <c r="A542" s="48"/>
      <c r="B542" s="48"/>
      <c r="C542" s="48"/>
      <c r="D542" s="1" t="s">
        <v>3</v>
      </c>
      <c r="E542" s="1" t="s">
        <v>40</v>
      </c>
      <c r="F542" s="1">
        <v>365</v>
      </c>
      <c r="G542" s="2">
        <v>244435.20000000001</v>
      </c>
      <c r="H542" s="2">
        <v>603582.4</v>
      </c>
      <c r="I542" s="2">
        <v>849717.28</v>
      </c>
      <c r="J542" s="2">
        <v>1697734.8800000001</v>
      </c>
      <c r="K542" s="2">
        <v>4224</v>
      </c>
      <c r="L542" s="2"/>
      <c r="M542" s="2"/>
      <c r="N542" s="1"/>
    </row>
    <row r="543" spans="1:14" x14ac:dyDescent="0.35">
      <c r="A543" s="48"/>
      <c r="B543" s="48"/>
      <c r="C543" s="48"/>
      <c r="D543" s="1" t="s">
        <v>4</v>
      </c>
      <c r="E543" s="1" t="s">
        <v>40</v>
      </c>
      <c r="F543" s="1">
        <v>365</v>
      </c>
      <c r="G543" s="2">
        <v>22661.54</v>
      </c>
      <c r="H543" s="2">
        <v>53506.82</v>
      </c>
      <c r="I543" s="2">
        <v>79382.06</v>
      </c>
      <c r="J543" s="2">
        <v>155550.41999999998</v>
      </c>
      <c r="K543" s="2">
        <v>738</v>
      </c>
      <c r="L543" s="2"/>
      <c r="M543" s="2"/>
      <c r="N543" s="1"/>
    </row>
    <row r="544" spans="1:14" x14ac:dyDescent="0.35">
      <c r="A544" s="48"/>
      <c r="B544" s="48"/>
      <c r="C544" s="48"/>
      <c r="D544" s="1" t="s">
        <v>2</v>
      </c>
      <c r="E544" s="1" t="s">
        <v>40</v>
      </c>
      <c r="F544" s="1">
        <v>365</v>
      </c>
      <c r="G544" s="2">
        <v>12615.09</v>
      </c>
      <c r="H544" s="2">
        <v>30204.45</v>
      </c>
      <c r="I544" s="2">
        <v>42501.91</v>
      </c>
      <c r="J544" s="2">
        <v>85321.450000000012</v>
      </c>
      <c r="K544" s="2">
        <v>392</v>
      </c>
      <c r="L544" s="2"/>
      <c r="M544" s="2"/>
      <c r="N544" s="1"/>
    </row>
    <row r="545" spans="1:14" x14ac:dyDescent="0.35">
      <c r="A545" s="48"/>
      <c r="B545" s="48"/>
      <c r="C545" s="48"/>
      <c r="D545" s="1" t="s">
        <v>2</v>
      </c>
      <c r="E545" s="1" t="s">
        <v>40</v>
      </c>
      <c r="F545" s="1">
        <v>365</v>
      </c>
      <c r="G545" s="2">
        <v>18224.84</v>
      </c>
      <c r="H545" s="2">
        <v>40137.79</v>
      </c>
      <c r="I545" s="2">
        <v>60988.31</v>
      </c>
      <c r="J545" s="2">
        <v>119350.94</v>
      </c>
      <c r="K545" s="2">
        <v>576</v>
      </c>
      <c r="L545" s="2"/>
      <c r="M545" s="2"/>
      <c r="N545" s="1"/>
    </row>
    <row r="546" spans="1:14" x14ac:dyDescent="0.35">
      <c r="A546" s="48"/>
      <c r="B546" s="48"/>
      <c r="C546" s="48"/>
      <c r="D546" s="1" t="s">
        <v>4</v>
      </c>
      <c r="E546" s="1" t="s">
        <v>40</v>
      </c>
      <c r="F546" s="1">
        <v>365</v>
      </c>
      <c r="G546" s="2">
        <v>92759.71</v>
      </c>
      <c r="H546" s="2">
        <v>230324.85</v>
      </c>
      <c r="I546" s="2">
        <v>361648.46</v>
      </c>
      <c r="J546" s="2">
        <v>684733.02</v>
      </c>
      <c r="K546" s="2">
        <v>1914</v>
      </c>
      <c r="L546" s="2"/>
      <c r="M546" s="2"/>
      <c r="N546" s="1"/>
    </row>
    <row r="547" spans="1:14" x14ac:dyDescent="0.35">
      <c r="A547" s="48"/>
      <c r="B547" s="48"/>
      <c r="C547" s="48"/>
      <c r="D547" s="1" t="s">
        <v>4</v>
      </c>
      <c r="E547" s="1" t="s">
        <v>40</v>
      </c>
      <c r="F547" s="1">
        <v>361</v>
      </c>
      <c r="G547" s="2">
        <v>13274.67</v>
      </c>
      <c r="H547" s="2">
        <v>39415.14</v>
      </c>
      <c r="I547" s="2">
        <v>39359.160000000003</v>
      </c>
      <c r="J547" s="2">
        <v>92048.97</v>
      </c>
      <c r="K547" s="2">
        <v>409</v>
      </c>
      <c r="L547" s="2"/>
      <c r="M547" s="2"/>
      <c r="N547" s="1"/>
    </row>
    <row r="548" spans="1:14" x14ac:dyDescent="0.35">
      <c r="A548" s="48"/>
      <c r="B548" s="48"/>
      <c r="C548" s="48"/>
      <c r="D548" s="1" t="s">
        <v>4</v>
      </c>
      <c r="E548" s="1" t="s">
        <v>40</v>
      </c>
      <c r="F548" s="1">
        <v>365</v>
      </c>
      <c r="G548" s="2">
        <v>33351.1</v>
      </c>
      <c r="H548" s="2">
        <v>72506.149999999994</v>
      </c>
      <c r="I548" s="2">
        <v>107147.03</v>
      </c>
      <c r="J548" s="2">
        <v>213004.28</v>
      </c>
      <c r="K548" s="2">
        <v>815</v>
      </c>
      <c r="L548" s="2"/>
      <c r="M548" s="2"/>
      <c r="N548" s="1"/>
    </row>
    <row r="549" spans="1:14" x14ac:dyDescent="0.35">
      <c r="A549" s="48"/>
      <c r="B549" s="48"/>
      <c r="C549" s="48"/>
      <c r="D549" s="1" t="s">
        <v>4</v>
      </c>
      <c r="E549" s="1" t="s">
        <v>40</v>
      </c>
      <c r="F549" s="1">
        <v>365</v>
      </c>
      <c r="G549" s="2">
        <v>60707.040000000001</v>
      </c>
      <c r="H549" s="2">
        <v>142124.48000000001</v>
      </c>
      <c r="I549" s="2">
        <v>238061.12</v>
      </c>
      <c r="J549" s="2">
        <v>440892.64</v>
      </c>
      <c r="K549" s="2">
        <v>1252</v>
      </c>
      <c r="L549" s="2"/>
      <c r="M549" s="2"/>
      <c r="N549" s="1"/>
    </row>
    <row r="550" spans="1:14" x14ac:dyDescent="0.35">
      <c r="A550" s="48"/>
      <c r="B550" s="48"/>
      <c r="C550" s="48"/>
      <c r="D550" s="1" t="s">
        <v>4</v>
      </c>
      <c r="E550" s="1" t="s">
        <v>40</v>
      </c>
      <c r="F550" s="1">
        <v>365</v>
      </c>
      <c r="G550" s="2">
        <v>98987.79</v>
      </c>
      <c r="H550" s="2">
        <v>234204.27</v>
      </c>
      <c r="I550" s="2">
        <v>344542.83</v>
      </c>
      <c r="J550" s="2">
        <v>677734.89</v>
      </c>
      <c r="K550" s="2">
        <v>2010</v>
      </c>
      <c r="L550" s="2"/>
      <c r="M550" s="2"/>
      <c r="N550" s="1"/>
    </row>
    <row r="551" spans="1:14" x14ac:dyDescent="0.35">
      <c r="A551" s="48"/>
      <c r="B551" s="48"/>
      <c r="C551" s="48"/>
      <c r="D551" s="1" t="s">
        <v>4</v>
      </c>
      <c r="E551" s="1" t="s">
        <v>40</v>
      </c>
      <c r="F551" s="1">
        <v>365</v>
      </c>
      <c r="G551" s="2">
        <v>49167.68</v>
      </c>
      <c r="H551" s="2">
        <v>101915.57</v>
      </c>
      <c r="I551" s="2">
        <v>164887.91</v>
      </c>
      <c r="J551" s="2">
        <v>315971.16000000003</v>
      </c>
      <c r="K551" s="2">
        <v>1262</v>
      </c>
      <c r="L551" s="2"/>
      <c r="M551" s="2"/>
      <c r="N551" s="1"/>
    </row>
    <row r="552" spans="1:14" x14ac:dyDescent="0.35">
      <c r="A552" s="48"/>
      <c r="B552" s="48"/>
      <c r="C552" s="48"/>
      <c r="D552" s="1" t="s">
        <v>4</v>
      </c>
      <c r="E552" s="1" t="s">
        <v>40</v>
      </c>
      <c r="F552" s="1">
        <v>365</v>
      </c>
      <c r="G552" s="2">
        <v>97341.33</v>
      </c>
      <c r="H552" s="2">
        <v>209896.23</v>
      </c>
      <c r="I552" s="2">
        <v>334491.33</v>
      </c>
      <c r="J552" s="2">
        <v>641728.89</v>
      </c>
      <c r="K552" s="2">
        <v>2796</v>
      </c>
      <c r="L552" s="2"/>
      <c r="M552" s="2"/>
      <c r="N552" s="1"/>
    </row>
    <row r="553" spans="1:14" x14ac:dyDescent="0.35">
      <c r="A553" s="48"/>
      <c r="B553" s="48"/>
      <c r="C553" s="48"/>
      <c r="D553" s="1" t="s">
        <v>4</v>
      </c>
      <c r="E553" s="1" t="s">
        <v>40</v>
      </c>
      <c r="F553" s="1">
        <v>365</v>
      </c>
      <c r="G553" s="2">
        <v>30417.94</v>
      </c>
      <c r="H553" s="2">
        <v>67607.350000000006</v>
      </c>
      <c r="I553" s="2">
        <v>106218.66</v>
      </c>
      <c r="J553" s="2">
        <v>204243.95</v>
      </c>
      <c r="K553" s="2">
        <v>729</v>
      </c>
      <c r="L553" s="2"/>
      <c r="M553" s="2"/>
      <c r="N553" s="1"/>
    </row>
    <row r="554" spans="1:14" x14ac:dyDescent="0.35">
      <c r="A554" s="48"/>
      <c r="B554" s="48"/>
      <c r="C554" s="48"/>
      <c r="D554" s="1" t="s">
        <v>2</v>
      </c>
      <c r="E554" s="1" t="s">
        <v>40</v>
      </c>
      <c r="F554" s="1">
        <v>365</v>
      </c>
      <c r="G554" s="2">
        <v>9505</v>
      </c>
      <c r="H554" s="2">
        <v>28128.25</v>
      </c>
      <c r="I554" s="2">
        <v>48653.84</v>
      </c>
      <c r="J554" s="2">
        <v>86287.09</v>
      </c>
      <c r="K554" s="2">
        <v>228</v>
      </c>
      <c r="L554" s="2"/>
      <c r="M554" s="2"/>
      <c r="N554" s="1"/>
    </row>
    <row r="555" spans="1:14" x14ac:dyDescent="0.35">
      <c r="A555" s="48"/>
      <c r="B555" s="48"/>
      <c r="C555" s="48"/>
      <c r="D555" s="1" t="s">
        <v>3</v>
      </c>
      <c r="E555" s="1" t="s">
        <v>40</v>
      </c>
      <c r="F555" s="1">
        <v>365</v>
      </c>
      <c r="G555" s="2">
        <v>134717.28</v>
      </c>
      <c r="H555" s="2">
        <v>340148.22</v>
      </c>
      <c r="I555" s="2">
        <v>545556.68999999994</v>
      </c>
      <c r="J555" s="2">
        <v>1020422.19</v>
      </c>
      <c r="K555" s="2">
        <v>2269</v>
      </c>
      <c r="L555" s="2"/>
      <c r="M555" s="2"/>
      <c r="N555" s="1"/>
    </row>
    <row r="556" spans="1:14" x14ac:dyDescent="0.35">
      <c r="A556" s="48"/>
      <c r="B556" s="48"/>
      <c r="C556" s="48"/>
      <c r="D556" s="1" t="s">
        <v>2</v>
      </c>
      <c r="E556" s="1" t="s">
        <v>40</v>
      </c>
      <c r="F556" s="1">
        <v>365</v>
      </c>
      <c r="G556" s="2">
        <v>12000.92</v>
      </c>
      <c r="H556" s="2">
        <v>24518.12</v>
      </c>
      <c r="I556" s="2">
        <v>35490.04</v>
      </c>
      <c r="J556" s="2">
        <v>72009.08</v>
      </c>
      <c r="K556" s="2">
        <v>360</v>
      </c>
      <c r="L556" s="2"/>
      <c r="M556" s="2"/>
      <c r="N556" s="1"/>
    </row>
    <row r="557" spans="1:14" x14ac:dyDescent="0.35">
      <c r="A557" s="48"/>
      <c r="B557" s="48"/>
      <c r="C557" s="48"/>
      <c r="D557" s="1" t="s">
        <v>4</v>
      </c>
      <c r="E557" s="1" t="s">
        <v>39</v>
      </c>
      <c r="F557" s="1">
        <v>365</v>
      </c>
      <c r="G557" s="2">
        <v>32356.07</v>
      </c>
      <c r="H557" s="2">
        <v>71276.759999999995</v>
      </c>
      <c r="I557" s="2">
        <v>108185.37</v>
      </c>
      <c r="J557" s="2">
        <v>211818.19999999998</v>
      </c>
      <c r="K557" s="2">
        <v>948</v>
      </c>
      <c r="L557" s="2"/>
      <c r="M557" s="2"/>
      <c r="N557" s="1"/>
    </row>
    <row r="558" spans="1:14" x14ac:dyDescent="0.35">
      <c r="A558" s="48"/>
      <c r="B558" s="48"/>
      <c r="C558" s="48"/>
      <c r="D558" s="1" t="s">
        <v>3</v>
      </c>
      <c r="E558" s="1" t="s">
        <v>40</v>
      </c>
      <c r="F558" s="1">
        <v>365</v>
      </c>
      <c r="G558" s="2">
        <v>87066.18</v>
      </c>
      <c r="H558" s="2">
        <v>198268.53</v>
      </c>
      <c r="I558" s="2">
        <v>272213.61</v>
      </c>
      <c r="J558" s="2">
        <v>557548.31999999995</v>
      </c>
      <c r="K558" s="2">
        <v>1980</v>
      </c>
      <c r="L558" s="2"/>
      <c r="M558" s="2"/>
      <c r="N558" s="1"/>
    </row>
    <row r="559" spans="1:14" x14ac:dyDescent="0.35">
      <c r="A559" s="48"/>
      <c r="B559" s="48"/>
      <c r="C559" s="48"/>
      <c r="D559" s="1" t="s">
        <v>4</v>
      </c>
      <c r="E559" s="1" t="s">
        <v>40</v>
      </c>
      <c r="F559" s="1">
        <v>365</v>
      </c>
      <c r="G559" s="2">
        <v>36893.589999999997</v>
      </c>
      <c r="H559" s="2">
        <v>85635.66</v>
      </c>
      <c r="I559" s="2">
        <v>142762.09</v>
      </c>
      <c r="J559" s="2">
        <v>265291.33999999997</v>
      </c>
      <c r="K559" s="2">
        <v>815</v>
      </c>
      <c r="L559" s="2"/>
      <c r="M559" s="2"/>
      <c r="N559" s="1"/>
    </row>
    <row r="560" spans="1:14" x14ac:dyDescent="0.35">
      <c r="A560" s="48"/>
      <c r="B560" s="48"/>
      <c r="C560" s="48"/>
      <c r="D560" s="1" t="s">
        <v>4</v>
      </c>
      <c r="E560" s="1" t="s">
        <v>40</v>
      </c>
      <c r="F560" s="1">
        <v>365</v>
      </c>
      <c r="G560" s="2">
        <v>531.09</v>
      </c>
      <c r="H560" s="2">
        <v>1170.57</v>
      </c>
      <c r="I560" s="2">
        <v>1700.75</v>
      </c>
      <c r="J560" s="2">
        <v>3402.41</v>
      </c>
      <c r="K560" s="2">
        <v>140</v>
      </c>
      <c r="L560" s="2"/>
      <c r="M560" s="2"/>
      <c r="N560" s="1"/>
    </row>
    <row r="561" spans="1:14" x14ac:dyDescent="0.35">
      <c r="A561" s="48"/>
      <c r="B561" s="48"/>
      <c r="C561" s="48"/>
      <c r="D561" s="1" t="s">
        <v>2</v>
      </c>
      <c r="E561" s="1" t="s">
        <v>40</v>
      </c>
      <c r="F561" s="1">
        <v>365</v>
      </c>
      <c r="G561" s="2">
        <v>23295.42</v>
      </c>
      <c r="H561" s="2">
        <v>57048.06</v>
      </c>
      <c r="I561" s="2">
        <v>89875.520000000004</v>
      </c>
      <c r="J561" s="2">
        <v>170219</v>
      </c>
      <c r="K561" s="2">
        <v>492</v>
      </c>
      <c r="L561" s="2"/>
      <c r="M561" s="2"/>
      <c r="N561" s="1"/>
    </row>
    <row r="562" spans="1:14" x14ac:dyDescent="0.35">
      <c r="A562" s="48"/>
      <c r="B562" s="48"/>
      <c r="C562" s="48"/>
      <c r="D562" s="1" t="s">
        <v>4</v>
      </c>
      <c r="E562" s="1" t="s">
        <v>40</v>
      </c>
      <c r="F562" s="1">
        <v>365</v>
      </c>
      <c r="G562" s="2">
        <v>60677.37</v>
      </c>
      <c r="H562" s="2">
        <v>139337.64000000001</v>
      </c>
      <c r="I562" s="2">
        <v>197361.08</v>
      </c>
      <c r="J562" s="2">
        <v>397376.08999999997</v>
      </c>
      <c r="K562" s="2">
        <v>1296</v>
      </c>
      <c r="L562" s="2"/>
      <c r="M562" s="2"/>
      <c r="N562" s="1"/>
    </row>
    <row r="563" spans="1:14" x14ac:dyDescent="0.35">
      <c r="A563" s="48"/>
      <c r="B563" s="48"/>
      <c r="C563" s="48"/>
      <c r="D563" s="1" t="s">
        <v>4</v>
      </c>
      <c r="E563" s="1" t="s">
        <v>40</v>
      </c>
      <c r="F563" s="1">
        <v>365</v>
      </c>
      <c r="G563" s="2">
        <v>144133.26</v>
      </c>
      <c r="H563" s="2">
        <v>312776.61</v>
      </c>
      <c r="I563" s="2">
        <v>468089.88</v>
      </c>
      <c r="J563" s="2">
        <v>924999.75</v>
      </c>
      <c r="K563" s="2">
        <v>3348</v>
      </c>
      <c r="L563" s="2"/>
      <c r="M563" s="2"/>
      <c r="N563" s="1"/>
    </row>
    <row r="564" spans="1:14" x14ac:dyDescent="0.35">
      <c r="A564" s="48"/>
      <c r="B564" s="48"/>
      <c r="C564" s="48"/>
      <c r="D564" s="1" t="s">
        <v>4</v>
      </c>
      <c r="E564" s="1" t="s">
        <v>40</v>
      </c>
      <c r="F564" s="1">
        <v>365</v>
      </c>
      <c r="G564" s="2">
        <v>20626.34</v>
      </c>
      <c r="H564" s="2">
        <v>43066.99</v>
      </c>
      <c r="I564" s="2">
        <v>61967.78</v>
      </c>
      <c r="J564" s="2">
        <v>125661.11</v>
      </c>
      <c r="K564" s="2">
        <v>660</v>
      </c>
      <c r="L564" s="2"/>
      <c r="M564" s="2"/>
      <c r="N564" s="1"/>
    </row>
    <row r="565" spans="1:14" x14ac:dyDescent="0.35">
      <c r="A565" s="48"/>
      <c r="B565" s="48"/>
      <c r="C565" s="48"/>
      <c r="D565" s="1" t="s">
        <v>4</v>
      </c>
      <c r="E565" s="1" t="s">
        <v>40</v>
      </c>
      <c r="F565" s="1">
        <v>365</v>
      </c>
      <c r="G565" s="2">
        <v>82990.5</v>
      </c>
      <c r="H565" s="2">
        <v>205017.24</v>
      </c>
      <c r="I565" s="2">
        <v>291185.49</v>
      </c>
      <c r="J565" s="2">
        <v>579193.23</v>
      </c>
      <c r="K565" s="2">
        <v>1768</v>
      </c>
      <c r="L565" s="2"/>
      <c r="M565" s="2"/>
      <c r="N565" s="1"/>
    </row>
    <row r="566" spans="1:14" x14ac:dyDescent="0.35">
      <c r="A566" s="48"/>
      <c r="B566" s="48"/>
      <c r="C566" s="48"/>
      <c r="D566" s="1" t="s">
        <v>4</v>
      </c>
      <c r="E566" s="1" t="s">
        <v>40</v>
      </c>
      <c r="F566" s="1">
        <v>365</v>
      </c>
      <c r="G566" s="2">
        <v>40872.089999999997</v>
      </c>
      <c r="H566" s="2">
        <v>108902.16</v>
      </c>
      <c r="I566" s="2">
        <v>153928.26</v>
      </c>
      <c r="J566" s="2">
        <v>303702.51</v>
      </c>
      <c r="K566" s="2">
        <v>1704</v>
      </c>
      <c r="L566" s="2"/>
      <c r="M566" s="2"/>
      <c r="N566" s="1"/>
    </row>
    <row r="567" spans="1:14" x14ac:dyDescent="0.35">
      <c r="A567" s="48"/>
      <c r="B567" s="48"/>
      <c r="C567" s="48"/>
      <c r="D567" s="1" t="s">
        <v>4</v>
      </c>
      <c r="E567" s="1" t="s">
        <v>40</v>
      </c>
      <c r="F567" s="1">
        <v>365</v>
      </c>
      <c r="G567" s="2">
        <v>21476.6</v>
      </c>
      <c r="H567" s="2">
        <v>54527.14</v>
      </c>
      <c r="I567" s="2">
        <v>78388.539999999994</v>
      </c>
      <c r="J567" s="2">
        <v>154392.27999999997</v>
      </c>
      <c r="K567" s="2">
        <v>554</v>
      </c>
      <c r="L567" s="2"/>
      <c r="M567" s="2"/>
      <c r="N567" s="1"/>
    </row>
    <row r="568" spans="1:14" x14ac:dyDescent="0.35">
      <c r="A568" s="48"/>
      <c r="B568" s="48"/>
      <c r="C568" s="48"/>
      <c r="D568" s="1" t="s">
        <v>3</v>
      </c>
      <c r="E568" s="1" t="s">
        <v>40</v>
      </c>
      <c r="F568" s="1">
        <v>365</v>
      </c>
      <c r="G568" s="2">
        <v>37188.36</v>
      </c>
      <c r="H568" s="2">
        <v>87453.75</v>
      </c>
      <c r="I568" s="2">
        <v>133774.82999999999</v>
      </c>
      <c r="J568" s="2">
        <v>258416.94</v>
      </c>
      <c r="K568" s="2">
        <v>759</v>
      </c>
      <c r="L568" s="2"/>
      <c r="M568" s="2"/>
      <c r="N568" s="1"/>
    </row>
    <row r="569" spans="1:14" x14ac:dyDescent="0.35">
      <c r="A569" s="48"/>
      <c r="B569" s="48"/>
      <c r="C569" s="48"/>
      <c r="D569" s="1" t="s">
        <v>3</v>
      </c>
      <c r="E569" s="1" t="s">
        <v>40</v>
      </c>
      <c r="F569" s="1">
        <v>365</v>
      </c>
      <c r="G569" s="2">
        <v>224467.56</v>
      </c>
      <c r="H569" s="2">
        <v>513572.52</v>
      </c>
      <c r="I569" s="2">
        <v>751460.7</v>
      </c>
      <c r="J569" s="2">
        <v>1489500.78</v>
      </c>
      <c r="K569" s="2">
        <v>4734</v>
      </c>
      <c r="L569" s="2"/>
      <c r="M569" s="2"/>
      <c r="N569" s="1"/>
    </row>
    <row r="570" spans="1:14" x14ac:dyDescent="0.35">
      <c r="A570" s="48"/>
      <c r="B570" s="48"/>
      <c r="C570" s="48"/>
      <c r="D570" s="1" t="s">
        <v>4</v>
      </c>
      <c r="E570" s="1" t="s">
        <v>40</v>
      </c>
      <c r="F570" s="1">
        <v>365</v>
      </c>
      <c r="G570" s="2">
        <v>32577.07</v>
      </c>
      <c r="H570" s="2">
        <v>75440.05</v>
      </c>
      <c r="I570" s="2">
        <v>107091.11</v>
      </c>
      <c r="J570" s="2">
        <v>215108.22999999998</v>
      </c>
      <c r="K570" s="2">
        <v>760</v>
      </c>
      <c r="L570" s="2"/>
      <c r="M570" s="2"/>
      <c r="N570" s="1"/>
    </row>
    <row r="571" spans="1:14" x14ac:dyDescent="0.35">
      <c r="A571" s="48"/>
      <c r="B571" s="48"/>
      <c r="C571" s="48"/>
      <c r="D571" s="1" t="s">
        <v>4</v>
      </c>
      <c r="E571" s="1" t="s">
        <v>40</v>
      </c>
      <c r="F571" s="1">
        <v>365</v>
      </c>
      <c r="G571" s="2">
        <v>26968.39</v>
      </c>
      <c r="H571" s="2">
        <v>63393.91</v>
      </c>
      <c r="I571" s="2">
        <v>93828.67</v>
      </c>
      <c r="J571" s="2">
        <v>184190.97</v>
      </c>
      <c r="K571" s="2">
        <v>674</v>
      </c>
      <c r="L571" s="2"/>
      <c r="M571" s="2"/>
      <c r="N571" s="1"/>
    </row>
    <row r="572" spans="1:14" x14ac:dyDescent="0.35">
      <c r="A572" s="48"/>
      <c r="B572" s="48"/>
      <c r="C572" s="48"/>
      <c r="D572" s="1" t="s">
        <v>2</v>
      </c>
      <c r="E572" s="1" t="s">
        <v>40</v>
      </c>
      <c r="F572" s="1">
        <v>365</v>
      </c>
      <c r="G572" s="2">
        <v>35629.56</v>
      </c>
      <c r="H572" s="2">
        <v>84090.48</v>
      </c>
      <c r="I572" s="2">
        <v>120246.69</v>
      </c>
      <c r="J572" s="2">
        <v>239966.72999999998</v>
      </c>
      <c r="K572" s="2">
        <v>890</v>
      </c>
      <c r="L572" s="2"/>
      <c r="M572" s="2"/>
      <c r="N572" s="1"/>
    </row>
    <row r="573" spans="1:14" x14ac:dyDescent="0.35">
      <c r="A573" s="48"/>
      <c r="B573" s="48"/>
      <c r="C573" s="48"/>
      <c r="D573" s="1" t="s">
        <v>2</v>
      </c>
      <c r="E573" s="1" t="s">
        <v>40</v>
      </c>
      <c r="F573" s="1">
        <v>365</v>
      </c>
      <c r="G573" s="2">
        <v>13899.39</v>
      </c>
      <c r="H573" s="2">
        <v>31287.360000000001</v>
      </c>
      <c r="I573" s="2">
        <v>50192.4</v>
      </c>
      <c r="J573" s="2">
        <v>95379.15</v>
      </c>
      <c r="K573" s="2">
        <v>371</v>
      </c>
      <c r="L573" s="2"/>
      <c r="M573" s="2"/>
      <c r="N573" s="1"/>
    </row>
    <row r="574" spans="1:14" x14ac:dyDescent="0.35">
      <c r="A574" s="48"/>
      <c r="B574" s="48"/>
      <c r="C574" s="48"/>
      <c r="D574" s="1" t="s">
        <v>4</v>
      </c>
      <c r="E574" s="1" t="s">
        <v>40</v>
      </c>
      <c r="F574" s="1">
        <v>365</v>
      </c>
      <c r="G574" s="2">
        <v>39944.47</v>
      </c>
      <c r="H574" s="2">
        <v>96536.38</v>
      </c>
      <c r="I574" s="2">
        <v>152488.75</v>
      </c>
      <c r="J574" s="2">
        <v>288969.59999999998</v>
      </c>
      <c r="K574" s="2">
        <v>899</v>
      </c>
      <c r="L574" s="2"/>
      <c r="M574" s="2"/>
      <c r="N574" s="1"/>
    </row>
    <row r="575" spans="1:14" x14ac:dyDescent="0.35">
      <c r="A575" s="48"/>
      <c r="B575" s="48"/>
      <c r="C575" s="48"/>
      <c r="D575" s="1" t="s">
        <v>4</v>
      </c>
      <c r="E575" s="1" t="s">
        <v>40</v>
      </c>
      <c r="F575" s="1">
        <v>335</v>
      </c>
      <c r="G575" s="2">
        <v>47819.4</v>
      </c>
      <c r="H575" s="2">
        <v>117246.9</v>
      </c>
      <c r="I575" s="2">
        <v>188633.43</v>
      </c>
      <c r="J575" s="2">
        <v>353699.73</v>
      </c>
      <c r="K575" s="2">
        <v>1168</v>
      </c>
      <c r="L575" s="2"/>
      <c r="M575" s="2"/>
      <c r="N575" s="1"/>
    </row>
    <row r="576" spans="1:14" x14ac:dyDescent="0.35">
      <c r="A576" s="48"/>
      <c r="B576" s="48"/>
      <c r="C576" s="48"/>
      <c r="D576" s="1" t="s">
        <v>2</v>
      </c>
      <c r="E576" s="1" t="s">
        <v>40</v>
      </c>
      <c r="F576" s="1">
        <v>365</v>
      </c>
      <c r="G576" s="2">
        <v>18006.77</v>
      </c>
      <c r="H576" s="2">
        <v>38128.019999999997</v>
      </c>
      <c r="I576" s="2">
        <v>63324.24</v>
      </c>
      <c r="J576" s="2">
        <v>119459.03</v>
      </c>
      <c r="K576" s="2">
        <v>464</v>
      </c>
      <c r="L576" s="2"/>
      <c r="M576" s="2"/>
      <c r="N576" s="1"/>
    </row>
    <row r="577" spans="1:14" x14ac:dyDescent="0.35">
      <c r="A577" s="48"/>
      <c r="B577" s="48"/>
      <c r="C577" s="48"/>
      <c r="D577" s="1" t="s">
        <v>2</v>
      </c>
      <c r="E577" s="1" t="s">
        <v>40</v>
      </c>
      <c r="F577" s="1">
        <v>365</v>
      </c>
      <c r="G577" s="2">
        <v>15600.65</v>
      </c>
      <c r="H577" s="2">
        <v>34986.47</v>
      </c>
      <c r="I577" s="2">
        <v>42976.800000000003</v>
      </c>
      <c r="J577" s="2">
        <v>93563.920000000013</v>
      </c>
      <c r="K577" s="2">
        <v>507</v>
      </c>
      <c r="L577" s="2"/>
      <c r="M577" s="2"/>
      <c r="N577" s="1"/>
    </row>
    <row r="578" spans="1:14" x14ac:dyDescent="0.35">
      <c r="A578" s="48"/>
      <c r="B578" s="48"/>
      <c r="C578" s="48"/>
      <c r="D578" s="1" t="s">
        <v>4</v>
      </c>
      <c r="E578" s="1" t="s">
        <v>40</v>
      </c>
      <c r="F578" s="1">
        <v>365</v>
      </c>
      <c r="G578" s="2">
        <v>30518.21</v>
      </c>
      <c r="H578" s="2">
        <v>71643.06</v>
      </c>
      <c r="I578" s="2">
        <v>97027.06</v>
      </c>
      <c r="J578" s="2">
        <v>199188.33</v>
      </c>
      <c r="K578" s="2">
        <v>605</v>
      </c>
      <c r="L578" s="2"/>
      <c r="M578" s="2"/>
      <c r="N578" s="1"/>
    </row>
    <row r="579" spans="1:14" x14ac:dyDescent="0.35">
      <c r="A579" s="48"/>
      <c r="B579" s="48"/>
      <c r="C579" s="48"/>
      <c r="D579" s="1" t="s">
        <v>3</v>
      </c>
      <c r="E579" s="1" t="s">
        <v>40</v>
      </c>
      <c r="F579" s="1">
        <v>335</v>
      </c>
      <c r="G579" s="2">
        <v>98090.46</v>
      </c>
      <c r="H579" s="2">
        <v>253007.49</v>
      </c>
      <c r="I579" s="2">
        <v>327459.51</v>
      </c>
      <c r="J579" s="2">
        <v>678557.46</v>
      </c>
      <c r="K579" s="2">
        <v>2133</v>
      </c>
      <c r="L579" s="2"/>
      <c r="M579" s="2"/>
      <c r="N579" s="1"/>
    </row>
    <row r="580" spans="1:14" x14ac:dyDescent="0.35">
      <c r="A580" s="48"/>
      <c r="B580" s="48"/>
      <c r="C580" s="48"/>
      <c r="D580" s="1" t="s">
        <v>4</v>
      </c>
      <c r="E580" s="1" t="s">
        <v>40</v>
      </c>
      <c r="F580" s="1">
        <v>365</v>
      </c>
      <c r="G580" s="2">
        <v>59029.599999999999</v>
      </c>
      <c r="H580" s="2">
        <v>142665.12</v>
      </c>
      <c r="I580" s="2">
        <v>211522.72</v>
      </c>
      <c r="J580" s="2">
        <v>413217.44</v>
      </c>
      <c r="K580" s="2">
        <v>1434</v>
      </c>
      <c r="L580" s="2"/>
      <c r="M580" s="2"/>
      <c r="N580" s="1"/>
    </row>
    <row r="581" spans="1:14" x14ac:dyDescent="0.35">
      <c r="A581" s="48"/>
      <c r="B581" s="48"/>
      <c r="C581" s="48"/>
      <c r="D581" s="1" t="s">
        <v>4</v>
      </c>
      <c r="E581" s="1" t="s">
        <v>40</v>
      </c>
      <c r="F581" s="1">
        <v>365</v>
      </c>
      <c r="G581" s="2">
        <v>99331.83</v>
      </c>
      <c r="H581" s="2">
        <v>260141.68</v>
      </c>
      <c r="I581" s="2">
        <v>405699.27</v>
      </c>
      <c r="J581" s="2">
        <v>765172.78</v>
      </c>
      <c r="K581" s="2">
        <v>1834</v>
      </c>
      <c r="L581" s="2"/>
      <c r="M581" s="2"/>
      <c r="N581" s="1"/>
    </row>
    <row r="582" spans="1:14" x14ac:dyDescent="0.35">
      <c r="A582" s="48"/>
      <c r="B582" s="48"/>
      <c r="C582" s="48"/>
      <c r="D582" s="1" t="s">
        <v>4</v>
      </c>
      <c r="E582" s="1" t="s">
        <v>40</v>
      </c>
      <c r="F582" s="1">
        <v>365</v>
      </c>
      <c r="G582" s="2">
        <v>2776.3</v>
      </c>
      <c r="H582" s="2">
        <v>10513.92</v>
      </c>
      <c r="I582" s="2">
        <v>14023.02</v>
      </c>
      <c r="J582" s="2">
        <v>27313.24</v>
      </c>
      <c r="K582" s="2">
        <v>70</v>
      </c>
      <c r="L582" s="2"/>
      <c r="M582" s="2"/>
      <c r="N582" s="1"/>
    </row>
    <row r="583" spans="1:14" x14ac:dyDescent="0.35">
      <c r="A583" s="48"/>
      <c r="B583" s="48"/>
      <c r="C583" s="48"/>
      <c r="D583" s="1" t="s">
        <v>3</v>
      </c>
      <c r="E583" s="1" t="s">
        <v>40</v>
      </c>
      <c r="F583" s="1">
        <v>365</v>
      </c>
      <c r="G583" s="2">
        <v>209164.23</v>
      </c>
      <c r="H583" s="2">
        <v>494640.36</v>
      </c>
      <c r="I583" s="2">
        <v>718825.56</v>
      </c>
      <c r="J583" s="2">
        <v>1422630.15</v>
      </c>
      <c r="K583" s="2">
        <v>3542</v>
      </c>
      <c r="L583" s="2"/>
      <c r="M583" s="2"/>
      <c r="N583" s="1"/>
    </row>
    <row r="584" spans="1:14" x14ac:dyDescent="0.35">
      <c r="A584" s="48"/>
      <c r="B584" s="48"/>
      <c r="C584" s="48"/>
      <c r="D584" s="1" t="s">
        <v>4</v>
      </c>
      <c r="E584" s="1" t="s">
        <v>40</v>
      </c>
      <c r="F584" s="1">
        <v>365</v>
      </c>
      <c r="G584" s="2">
        <v>10419.969999999999</v>
      </c>
      <c r="H584" s="2">
        <v>24543.42</v>
      </c>
      <c r="I584" s="2">
        <v>41211.17</v>
      </c>
      <c r="J584" s="2">
        <v>76174.559999999998</v>
      </c>
      <c r="K584" s="2">
        <v>336</v>
      </c>
      <c r="L584" s="2"/>
      <c r="M584" s="2"/>
      <c r="N584" s="1"/>
    </row>
    <row r="585" spans="1:14" x14ac:dyDescent="0.35">
      <c r="A585" s="48"/>
      <c r="B585" s="48"/>
      <c r="C585" s="48"/>
      <c r="D585" s="1" t="s">
        <v>3</v>
      </c>
      <c r="E585" s="1" t="s">
        <v>40</v>
      </c>
      <c r="F585" s="1">
        <v>365</v>
      </c>
      <c r="G585" s="2">
        <v>33432.25</v>
      </c>
      <c r="H585" s="2">
        <v>82643.98</v>
      </c>
      <c r="I585" s="2">
        <v>129540.11</v>
      </c>
      <c r="J585" s="2">
        <v>245616.34</v>
      </c>
      <c r="K585" s="2">
        <v>698</v>
      </c>
      <c r="L585" s="2"/>
      <c r="M585" s="2"/>
      <c r="N585" s="1"/>
    </row>
    <row r="586" spans="1:14" x14ac:dyDescent="0.35">
      <c r="A586" s="48"/>
      <c r="B586" s="48"/>
      <c r="C586" s="48"/>
      <c r="D586" s="1" t="s">
        <v>3</v>
      </c>
      <c r="E586" s="1" t="s">
        <v>40</v>
      </c>
      <c r="F586" s="1">
        <v>365</v>
      </c>
      <c r="G586" s="2">
        <v>362934.69</v>
      </c>
      <c r="H586" s="2">
        <v>893340.51</v>
      </c>
      <c r="I586" s="2">
        <v>1498777.45</v>
      </c>
      <c r="J586" s="2">
        <v>2755052.65</v>
      </c>
      <c r="K586" s="2">
        <v>6048</v>
      </c>
      <c r="L586" s="2"/>
      <c r="M586" s="2"/>
      <c r="N586" s="1"/>
    </row>
    <row r="587" spans="1:14" x14ac:dyDescent="0.35">
      <c r="A587" s="48"/>
      <c r="B587" s="48"/>
      <c r="C587" s="48"/>
      <c r="D587" s="1" t="s">
        <v>3</v>
      </c>
      <c r="E587" s="1" t="s">
        <v>40</v>
      </c>
      <c r="F587" s="1">
        <v>365</v>
      </c>
      <c r="G587" s="2">
        <v>102249.93</v>
      </c>
      <c r="H587" s="2">
        <v>282620.78999999998</v>
      </c>
      <c r="I587" s="2">
        <v>397423.38</v>
      </c>
      <c r="J587" s="2">
        <v>782294.1</v>
      </c>
      <c r="K587" s="2">
        <v>1932</v>
      </c>
      <c r="L587" s="2"/>
      <c r="M587" s="2"/>
      <c r="N587" s="1"/>
    </row>
    <row r="588" spans="1:14" x14ac:dyDescent="0.35">
      <c r="A588" s="48"/>
      <c r="B588" s="48"/>
      <c r="C588" s="48"/>
      <c r="D588" s="1" t="s">
        <v>4</v>
      </c>
      <c r="E588" s="1" t="s">
        <v>40</v>
      </c>
      <c r="F588" s="1">
        <v>365</v>
      </c>
      <c r="G588" s="2">
        <v>73631.13</v>
      </c>
      <c r="H588" s="2">
        <v>174409.11</v>
      </c>
      <c r="I588" s="2">
        <v>262637.7</v>
      </c>
      <c r="J588" s="2">
        <v>510677.94</v>
      </c>
      <c r="K588" s="2">
        <v>1824</v>
      </c>
      <c r="L588" s="2"/>
      <c r="M588" s="2"/>
      <c r="N588" s="1"/>
    </row>
    <row r="589" spans="1:14" x14ac:dyDescent="0.35">
      <c r="A589" s="48"/>
      <c r="B589" s="48"/>
      <c r="C589" s="48"/>
      <c r="D589" s="1" t="s">
        <v>4</v>
      </c>
      <c r="E589" s="1" t="s">
        <v>40</v>
      </c>
      <c r="F589" s="1">
        <v>365</v>
      </c>
      <c r="G589" s="2">
        <v>84439.89</v>
      </c>
      <c r="H589" s="2">
        <v>192168.85</v>
      </c>
      <c r="I589" s="2">
        <v>304725.51</v>
      </c>
      <c r="J589" s="2">
        <v>581334.25</v>
      </c>
      <c r="K589" s="2">
        <v>2100</v>
      </c>
      <c r="L589" s="2"/>
      <c r="M589" s="2"/>
      <c r="N589" s="1"/>
    </row>
    <row r="590" spans="1:14" x14ac:dyDescent="0.35">
      <c r="A590" s="48"/>
      <c r="B590" s="48"/>
      <c r="C590" s="48"/>
      <c r="D590" s="1" t="s">
        <v>4</v>
      </c>
      <c r="E590" s="1" t="s">
        <v>40</v>
      </c>
      <c r="F590" s="1">
        <v>352</v>
      </c>
      <c r="G590" s="2">
        <v>20212.37</v>
      </c>
      <c r="H590" s="2">
        <v>47745.52</v>
      </c>
      <c r="I590" s="2">
        <v>80598.45</v>
      </c>
      <c r="J590" s="2">
        <v>148556.34</v>
      </c>
      <c r="K590" s="2">
        <v>628</v>
      </c>
      <c r="L590" s="2"/>
      <c r="M590" s="2"/>
      <c r="N590" s="1"/>
    </row>
    <row r="591" spans="1:14" x14ac:dyDescent="0.35">
      <c r="A591" s="48"/>
      <c r="B591" s="48"/>
      <c r="C591" s="48"/>
      <c r="D591" s="1" t="s">
        <v>2</v>
      </c>
      <c r="E591" s="1" t="s">
        <v>40</v>
      </c>
      <c r="F591" s="1">
        <v>365</v>
      </c>
      <c r="G591" s="2">
        <v>15672.38</v>
      </c>
      <c r="H591" s="2">
        <v>33767.879999999997</v>
      </c>
      <c r="I591" s="2">
        <v>52611.06</v>
      </c>
      <c r="J591" s="2">
        <v>102051.31999999999</v>
      </c>
      <c r="K591" s="2">
        <v>362</v>
      </c>
      <c r="L591" s="2"/>
      <c r="M591" s="2"/>
      <c r="N591" s="1"/>
    </row>
    <row r="592" spans="1:14" x14ac:dyDescent="0.35">
      <c r="A592" s="48"/>
      <c r="B592" s="48"/>
      <c r="C592" s="48"/>
      <c r="D592" s="1" t="s">
        <v>4</v>
      </c>
      <c r="E592" s="1" t="s">
        <v>40</v>
      </c>
      <c r="F592" s="1">
        <v>335</v>
      </c>
      <c r="G592" s="2">
        <v>72341.490000000005</v>
      </c>
      <c r="H592" s="2">
        <v>182740.63</v>
      </c>
      <c r="I592" s="2">
        <v>279958.89</v>
      </c>
      <c r="J592" s="2">
        <v>535041.01</v>
      </c>
      <c r="K592" s="2">
        <v>1837</v>
      </c>
      <c r="L592" s="2"/>
      <c r="M592" s="2"/>
      <c r="N592" s="1"/>
    </row>
    <row r="593" spans="1:14" x14ac:dyDescent="0.35">
      <c r="A593" s="48"/>
      <c r="B593" s="48"/>
      <c r="C593" s="48"/>
      <c r="D593" s="1" t="s">
        <v>3</v>
      </c>
      <c r="E593" s="1" t="s">
        <v>40</v>
      </c>
      <c r="F593" s="1">
        <v>365</v>
      </c>
      <c r="G593" s="2">
        <v>176195.85</v>
      </c>
      <c r="H593" s="2">
        <v>419475.66</v>
      </c>
      <c r="I593" s="2">
        <v>683598.92</v>
      </c>
      <c r="J593" s="2">
        <v>1279270.4300000002</v>
      </c>
      <c r="K593" s="2">
        <v>3537</v>
      </c>
      <c r="L593" s="2"/>
      <c r="M593" s="2"/>
      <c r="N593" s="1"/>
    </row>
    <row r="594" spans="1:14" x14ac:dyDescent="0.35">
      <c r="A594" s="48"/>
      <c r="B594" s="48"/>
      <c r="C594" s="48"/>
      <c r="D594" s="1" t="s">
        <v>3</v>
      </c>
      <c r="E594" s="1" t="s">
        <v>40</v>
      </c>
      <c r="F594" s="1">
        <v>365</v>
      </c>
      <c r="G594" s="2">
        <v>32631.5</v>
      </c>
      <c r="H594" s="2">
        <v>59722.66</v>
      </c>
      <c r="I594" s="2">
        <v>155247.70000000001</v>
      </c>
      <c r="J594" s="2">
        <v>247601.86000000002</v>
      </c>
      <c r="K594" s="2">
        <v>1198</v>
      </c>
      <c r="L594" s="2"/>
      <c r="M594" s="2"/>
      <c r="N594" s="1"/>
    </row>
    <row r="595" spans="1:14" x14ac:dyDescent="0.35">
      <c r="A595" s="48"/>
      <c r="B595" s="48"/>
      <c r="C595" s="48"/>
      <c r="D595" s="1" t="s">
        <v>3</v>
      </c>
      <c r="E595" s="1" t="s">
        <v>40</v>
      </c>
      <c r="F595" s="1">
        <v>365</v>
      </c>
      <c r="G595" s="2">
        <v>124773.75</v>
      </c>
      <c r="H595" s="2">
        <v>295141.65000000002</v>
      </c>
      <c r="I595" s="2">
        <v>435579.85</v>
      </c>
      <c r="J595" s="2">
        <v>855495.25</v>
      </c>
      <c r="K595" s="2">
        <v>2582</v>
      </c>
      <c r="L595" s="2"/>
      <c r="M595" s="2"/>
      <c r="N595" s="1"/>
    </row>
    <row r="596" spans="1:14" x14ac:dyDescent="0.35">
      <c r="A596" s="48"/>
      <c r="B596" s="48"/>
      <c r="C596" s="48"/>
      <c r="D596" s="1" t="s">
        <v>2</v>
      </c>
      <c r="E596" s="1" t="s">
        <v>40</v>
      </c>
      <c r="F596" s="1">
        <v>365</v>
      </c>
      <c r="G596" s="2">
        <v>142399.71</v>
      </c>
      <c r="H596" s="2">
        <v>317816.64</v>
      </c>
      <c r="I596" s="2">
        <v>543159.35</v>
      </c>
      <c r="J596" s="2">
        <v>1003375.7</v>
      </c>
      <c r="K596" s="2">
        <v>2804</v>
      </c>
      <c r="L596" s="2"/>
      <c r="M596" s="2"/>
      <c r="N596" s="1"/>
    </row>
    <row r="597" spans="1:14" x14ac:dyDescent="0.35">
      <c r="A597" s="48"/>
      <c r="B597" s="48"/>
      <c r="C597" s="48"/>
      <c r="D597" s="1" t="s">
        <v>3</v>
      </c>
      <c r="E597" s="1" t="s">
        <v>40</v>
      </c>
      <c r="F597" s="1">
        <v>365</v>
      </c>
      <c r="G597" s="2">
        <v>168197.16</v>
      </c>
      <c r="H597" s="2">
        <v>443983.71</v>
      </c>
      <c r="I597" s="2">
        <v>669649.57999999996</v>
      </c>
      <c r="J597" s="2">
        <v>1281830.45</v>
      </c>
      <c r="K597" s="2">
        <v>3280</v>
      </c>
      <c r="L597" s="2"/>
      <c r="M597" s="2"/>
      <c r="N597" s="1"/>
    </row>
    <row r="598" spans="1:14" x14ac:dyDescent="0.35">
      <c r="A598" s="48"/>
      <c r="B598" s="48"/>
      <c r="C598" s="48"/>
      <c r="D598" s="1" t="s">
        <v>3</v>
      </c>
      <c r="E598" s="1" t="s">
        <v>39</v>
      </c>
      <c r="F598" s="1">
        <v>365</v>
      </c>
      <c r="G598" s="2">
        <v>78919.98</v>
      </c>
      <c r="H598" s="2">
        <v>188461.38</v>
      </c>
      <c r="I598" s="2">
        <v>307946.55</v>
      </c>
      <c r="J598" s="2">
        <v>575327.90999999992</v>
      </c>
      <c r="K598" s="2">
        <v>1455</v>
      </c>
      <c r="L598" s="2"/>
      <c r="M598" s="2"/>
      <c r="N598" s="1"/>
    </row>
    <row r="599" spans="1:14" x14ac:dyDescent="0.35">
      <c r="A599" s="48"/>
      <c r="B599" s="48"/>
      <c r="C599" s="48"/>
      <c r="D599" s="1" t="s">
        <v>4</v>
      </c>
      <c r="E599" s="1" t="s">
        <v>39</v>
      </c>
      <c r="F599" s="1">
        <v>365</v>
      </c>
      <c r="G599" s="2">
        <v>146659.5</v>
      </c>
      <c r="H599" s="2">
        <v>318217.2</v>
      </c>
      <c r="I599" s="2">
        <v>511713.9</v>
      </c>
      <c r="J599" s="2">
        <v>976590.60000000009</v>
      </c>
      <c r="K599" s="2">
        <v>3329</v>
      </c>
      <c r="L599" s="2"/>
      <c r="M599" s="2"/>
      <c r="N599" s="1"/>
    </row>
    <row r="600" spans="1:14" x14ac:dyDescent="0.35">
      <c r="A600" s="48"/>
      <c r="B600" s="48"/>
      <c r="C600" s="48"/>
      <c r="D600" s="1" t="s">
        <v>2</v>
      </c>
      <c r="E600" s="1" t="s">
        <v>40</v>
      </c>
      <c r="F600" s="1">
        <v>365</v>
      </c>
      <c r="G600" s="2">
        <v>4522.1899999999996</v>
      </c>
      <c r="H600" s="2">
        <v>8661.52</v>
      </c>
      <c r="I600" s="2">
        <v>21494.21</v>
      </c>
      <c r="J600" s="2">
        <v>34677.919999999998</v>
      </c>
      <c r="K600" s="2">
        <v>216</v>
      </c>
      <c r="L600" s="2"/>
      <c r="M600" s="2"/>
      <c r="N600" s="1"/>
    </row>
    <row r="601" spans="1:14" x14ac:dyDescent="0.35">
      <c r="A601" s="48"/>
      <c r="B601" s="48"/>
      <c r="C601" s="48"/>
      <c r="D601" s="1" t="s">
        <v>4</v>
      </c>
      <c r="E601" s="1" t="s">
        <v>40</v>
      </c>
      <c r="F601" s="1">
        <v>365</v>
      </c>
      <c r="G601" s="2">
        <v>21969.25</v>
      </c>
      <c r="H601" s="2">
        <v>48025.59</v>
      </c>
      <c r="I601" s="2">
        <v>65354.37</v>
      </c>
      <c r="J601" s="2">
        <v>135349.21</v>
      </c>
      <c r="K601" s="2">
        <v>584</v>
      </c>
      <c r="L601" s="2"/>
      <c r="M601" s="2"/>
      <c r="N601" s="1"/>
    </row>
    <row r="602" spans="1:14" x14ac:dyDescent="0.35">
      <c r="A602" s="48"/>
      <c r="B602" s="48"/>
      <c r="C602" s="48"/>
      <c r="D602" s="1" t="s">
        <v>4</v>
      </c>
      <c r="E602" s="1" t="s">
        <v>40</v>
      </c>
      <c r="F602" s="1">
        <v>365</v>
      </c>
      <c r="G602" s="2">
        <v>28081.58</v>
      </c>
      <c r="H602" s="2">
        <v>58756.21</v>
      </c>
      <c r="I602" s="2">
        <v>85126.21</v>
      </c>
      <c r="J602" s="2">
        <v>171964</v>
      </c>
      <c r="K602" s="2">
        <v>688</v>
      </c>
      <c r="L602" s="2"/>
      <c r="M602" s="2"/>
      <c r="N602" s="1"/>
    </row>
    <row r="603" spans="1:14" x14ac:dyDescent="0.35">
      <c r="A603" s="48"/>
      <c r="B603" s="48"/>
      <c r="C603" s="48"/>
      <c r="D603" s="1" t="s">
        <v>3</v>
      </c>
      <c r="E603" s="1" t="s">
        <v>40</v>
      </c>
      <c r="F603" s="1">
        <v>365</v>
      </c>
      <c r="G603" s="2">
        <v>109385.58</v>
      </c>
      <c r="H603" s="2">
        <v>272971.17</v>
      </c>
      <c r="I603" s="2">
        <v>435169.1</v>
      </c>
      <c r="J603" s="2">
        <v>817525.85</v>
      </c>
      <c r="K603" s="2">
        <v>1817</v>
      </c>
      <c r="L603" s="2"/>
      <c r="M603" s="2"/>
      <c r="N603" s="1"/>
    </row>
    <row r="604" spans="1:14" x14ac:dyDescent="0.35">
      <c r="A604" s="48"/>
      <c r="B604" s="48"/>
      <c r="C604" s="48"/>
      <c r="D604" s="1" t="s">
        <v>3</v>
      </c>
      <c r="E604" s="1" t="s">
        <v>40</v>
      </c>
      <c r="F604" s="1">
        <v>365</v>
      </c>
      <c r="G604" s="2">
        <v>105098.73</v>
      </c>
      <c r="H604" s="2">
        <v>230610.54</v>
      </c>
      <c r="I604" s="2">
        <v>360412.45</v>
      </c>
      <c r="J604" s="2">
        <v>696121.72</v>
      </c>
      <c r="K604" s="2">
        <v>2651</v>
      </c>
      <c r="L604" s="2"/>
      <c r="M604" s="2"/>
      <c r="N604" s="1"/>
    </row>
    <row r="605" spans="1:14" x14ac:dyDescent="0.35">
      <c r="A605" s="48"/>
      <c r="B605" s="48"/>
      <c r="C605" s="48"/>
      <c r="D605" s="1" t="s">
        <v>2</v>
      </c>
      <c r="E605" s="1" t="s">
        <v>40</v>
      </c>
      <c r="F605" s="1">
        <v>365</v>
      </c>
      <c r="G605" s="2">
        <v>15841.96</v>
      </c>
      <c r="H605" s="2">
        <v>34689.21</v>
      </c>
      <c r="I605" s="2">
        <v>46800.97</v>
      </c>
      <c r="J605" s="2">
        <v>97332.14</v>
      </c>
      <c r="K605" s="2">
        <v>444</v>
      </c>
      <c r="L605" s="2"/>
      <c r="M605" s="2"/>
      <c r="N605" s="1"/>
    </row>
    <row r="606" spans="1:14" x14ac:dyDescent="0.35">
      <c r="A606" s="48"/>
      <c r="B606" s="48"/>
      <c r="C606" s="48"/>
      <c r="D606" s="1" t="s">
        <v>3</v>
      </c>
      <c r="E606" s="1" t="s">
        <v>40</v>
      </c>
      <c r="F606" s="1">
        <v>365</v>
      </c>
      <c r="G606" s="2">
        <v>123093.96</v>
      </c>
      <c r="H606" s="2">
        <v>310258.08</v>
      </c>
      <c r="I606" s="2">
        <v>508055.05</v>
      </c>
      <c r="J606" s="2">
        <v>941407.09000000008</v>
      </c>
      <c r="K606" s="2">
        <v>2342</v>
      </c>
      <c r="L606" s="2"/>
      <c r="M606" s="2"/>
      <c r="N606" s="1"/>
    </row>
    <row r="607" spans="1:14" x14ac:dyDescent="0.35">
      <c r="A607" s="48"/>
      <c r="B607" s="48"/>
      <c r="C607" s="48"/>
      <c r="D607" s="1" t="s">
        <v>3</v>
      </c>
      <c r="E607" s="1" t="s">
        <v>39</v>
      </c>
      <c r="F607" s="1">
        <v>196</v>
      </c>
      <c r="G607" s="2">
        <v>13770.57</v>
      </c>
      <c r="H607" s="2">
        <v>57486.33</v>
      </c>
      <c r="I607" s="2">
        <v>46833.45</v>
      </c>
      <c r="J607" s="2">
        <v>118090.34999999999</v>
      </c>
      <c r="K607" s="2">
        <v>570</v>
      </c>
      <c r="L607" s="2"/>
      <c r="M607" s="2"/>
      <c r="N607" s="1"/>
    </row>
    <row r="608" spans="1:14" x14ac:dyDescent="0.35">
      <c r="A608" s="48"/>
      <c r="B608" s="48"/>
      <c r="C608" s="48"/>
      <c r="D608" s="1" t="s">
        <v>2</v>
      </c>
      <c r="E608" s="1" t="s">
        <v>40</v>
      </c>
      <c r="F608" s="1">
        <v>365</v>
      </c>
      <c r="G608" s="2">
        <v>14897.95</v>
      </c>
      <c r="H608" s="2">
        <v>32866.949999999997</v>
      </c>
      <c r="I608" s="2">
        <v>49229</v>
      </c>
      <c r="J608" s="2">
        <v>96993.9</v>
      </c>
      <c r="K608" s="2">
        <v>387</v>
      </c>
      <c r="L608" s="2"/>
      <c r="M608" s="2"/>
      <c r="N608" s="1"/>
    </row>
    <row r="609" spans="1:14" x14ac:dyDescent="0.35">
      <c r="A609" s="48"/>
      <c r="B609" s="48"/>
      <c r="C609" s="48"/>
      <c r="D609" s="1" t="s">
        <v>4</v>
      </c>
      <c r="E609" s="1" t="s">
        <v>40</v>
      </c>
      <c r="F609" s="1">
        <v>365</v>
      </c>
      <c r="G609" s="2">
        <v>88655.46</v>
      </c>
      <c r="H609" s="2">
        <v>214551.51</v>
      </c>
      <c r="I609" s="2">
        <v>349490.82</v>
      </c>
      <c r="J609" s="2">
        <v>652697.79</v>
      </c>
      <c r="K609" s="2">
        <v>1847</v>
      </c>
      <c r="L609" s="2"/>
      <c r="M609" s="2"/>
      <c r="N609" s="1"/>
    </row>
    <row r="610" spans="1:14" x14ac:dyDescent="0.35">
      <c r="A610" s="48"/>
      <c r="B610" s="48"/>
      <c r="C610" s="48"/>
      <c r="D610" s="1" t="s">
        <v>3</v>
      </c>
      <c r="E610" s="1" t="s">
        <v>40</v>
      </c>
      <c r="F610" s="1">
        <v>365</v>
      </c>
      <c r="G610" s="2">
        <v>56192.37</v>
      </c>
      <c r="H610" s="2">
        <v>161717.67000000001</v>
      </c>
      <c r="I610" s="2">
        <v>194744.07</v>
      </c>
      <c r="J610" s="2">
        <v>412654.11</v>
      </c>
      <c r="K610" s="2">
        <v>1308</v>
      </c>
      <c r="L610" s="2"/>
      <c r="M610" s="2"/>
      <c r="N610" s="1"/>
    </row>
    <row r="611" spans="1:14" x14ac:dyDescent="0.35">
      <c r="A611" s="48"/>
      <c r="B611" s="48"/>
      <c r="C611" s="48"/>
      <c r="D611" s="1" t="s">
        <v>3</v>
      </c>
      <c r="E611" s="1" t="s">
        <v>40</v>
      </c>
      <c r="F611" s="1">
        <v>365</v>
      </c>
      <c r="G611" s="2">
        <v>88795.839999999997</v>
      </c>
      <c r="H611" s="2">
        <v>203533.56</v>
      </c>
      <c r="I611" s="2">
        <v>339705.34</v>
      </c>
      <c r="J611" s="2">
        <v>632034.74</v>
      </c>
      <c r="K611" s="2">
        <v>1918</v>
      </c>
      <c r="L611" s="2"/>
      <c r="M611" s="2"/>
      <c r="N611" s="1"/>
    </row>
    <row r="612" spans="1:14" x14ac:dyDescent="0.35">
      <c r="A612" s="48"/>
      <c r="B612" s="48"/>
      <c r="C612" s="48"/>
      <c r="D612" s="1" t="s">
        <v>3</v>
      </c>
      <c r="E612" s="1" t="s">
        <v>40</v>
      </c>
      <c r="F612" s="1">
        <v>365</v>
      </c>
      <c r="G612" s="2">
        <v>40249.040000000001</v>
      </c>
      <c r="H612" s="2">
        <v>107144.24</v>
      </c>
      <c r="I612" s="2">
        <v>180386.94</v>
      </c>
      <c r="J612" s="2">
        <v>327780.21999999997</v>
      </c>
      <c r="K612" s="2">
        <v>948</v>
      </c>
      <c r="L612" s="2"/>
      <c r="M612" s="2"/>
      <c r="N612" s="1"/>
    </row>
    <row r="613" spans="1:14" x14ac:dyDescent="0.35">
      <c r="A613" s="48"/>
      <c r="B613" s="48"/>
      <c r="C613" s="48"/>
      <c r="D613" s="1" t="s">
        <v>3</v>
      </c>
      <c r="E613" s="1" t="s">
        <v>40</v>
      </c>
      <c r="F613" s="1">
        <v>365</v>
      </c>
      <c r="G613" s="2">
        <v>0</v>
      </c>
      <c r="H613" s="2">
        <v>0</v>
      </c>
      <c r="I613" s="2">
        <v>0</v>
      </c>
      <c r="J613" s="2">
        <v>0</v>
      </c>
      <c r="K613" s="2">
        <v>0</v>
      </c>
      <c r="L613" s="2"/>
      <c r="M613" s="2"/>
      <c r="N613" s="1"/>
    </row>
    <row r="614" spans="1:14" x14ac:dyDescent="0.35">
      <c r="A614" s="48"/>
      <c r="B614" s="48"/>
      <c r="C614" s="48"/>
      <c r="D614" s="1" t="s">
        <v>3</v>
      </c>
      <c r="E614" s="1" t="s">
        <v>40</v>
      </c>
      <c r="F614" s="1">
        <v>64</v>
      </c>
      <c r="G614" s="2">
        <v>0</v>
      </c>
      <c r="H614" s="2">
        <v>0</v>
      </c>
      <c r="I614" s="2">
        <v>0</v>
      </c>
      <c r="J614" s="2">
        <v>0</v>
      </c>
      <c r="K614" s="2">
        <v>0</v>
      </c>
      <c r="L614" s="2"/>
      <c r="M614" s="2"/>
      <c r="N614" s="1"/>
    </row>
    <row r="615" spans="1:14" x14ac:dyDescent="0.35">
      <c r="A615" s="48"/>
      <c r="B615" s="48"/>
      <c r="C615" s="48"/>
      <c r="D615" s="1" t="s">
        <v>4</v>
      </c>
      <c r="E615" s="1" t="s">
        <v>40</v>
      </c>
      <c r="F615" s="1">
        <v>158</v>
      </c>
      <c r="G615" s="2">
        <v>2795.66</v>
      </c>
      <c r="H615" s="2">
        <v>13951.42</v>
      </c>
      <c r="I615" s="2">
        <v>16919.02</v>
      </c>
      <c r="J615" s="2">
        <v>33666.100000000006</v>
      </c>
      <c r="K615" s="2">
        <v>101</v>
      </c>
      <c r="L615" s="2"/>
      <c r="M615" s="2"/>
      <c r="N615" s="1"/>
    </row>
    <row r="616" spans="1:14" x14ac:dyDescent="0.35">
      <c r="A616" s="48"/>
      <c r="B616" s="48"/>
      <c r="C616" s="48"/>
      <c r="D616" s="1" t="s">
        <v>3</v>
      </c>
      <c r="E616" s="1" t="s">
        <v>40</v>
      </c>
      <c r="F616" s="1">
        <v>335</v>
      </c>
      <c r="G616" s="2">
        <v>57340.29</v>
      </c>
      <c r="H616" s="2">
        <v>134949.89000000001</v>
      </c>
      <c r="I616" s="2">
        <v>185707.01</v>
      </c>
      <c r="J616" s="2">
        <v>377997.19000000006</v>
      </c>
      <c r="K616" s="2">
        <v>1136</v>
      </c>
      <c r="L616" s="2"/>
      <c r="M616" s="2"/>
      <c r="N616" s="1"/>
    </row>
    <row r="617" spans="1:14" x14ac:dyDescent="0.35">
      <c r="A617" s="48"/>
      <c r="B617" s="48"/>
      <c r="C617" s="48"/>
      <c r="D617" s="1" t="s">
        <v>4</v>
      </c>
      <c r="E617" s="1" t="s">
        <v>40</v>
      </c>
      <c r="F617" s="1">
        <v>365</v>
      </c>
      <c r="G617" s="2">
        <v>73975.320000000007</v>
      </c>
      <c r="H617" s="2">
        <v>176228.07</v>
      </c>
      <c r="I617" s="2">
        <v>292518.06</v>
      </c>
      <c r="J617" s="2">
        <v>542721.44999999995</v>
      </c>
      <c r="K617" s="2">
        <v>1458</v>
      </c>
      <c r="L617" s="2"/>
      <c r="M617" s="2"/>
      <c r="N617" s="1"/>
    </row>
    <row r="618" spans="1:14" x14ac:dyDescent="0.35">
      <c r="A618" s="48"/>
      <c r="B618" s="48"/>
      <c r="C618" s="48"/>
      <c r="D618" s="1" t="s">
        <v>3</v>
      </c>
      <c r="E618" s="1" t="s">
        <v>40</v>
      </c>
      <c r="F618" s="1">
        <v>365</v>
      </c>
      <c r="G618" s="2">
        <v>54242.43</v>
      </c>
      <c r="H618" s="2">
        <v>137714.76</v>
      </c>
      <c r="I618" s="2">
        <v>211829.58</v>
      </c>
      <c r="J618" s="2">
        <v>403786.77</v>
      </c>
      <c r="K618" s="2">
        <v>1684</v>
      </c>
      <c r="L618" s="2"/>
      <c r="M618" s="2"/>
      <c r="N618" s="1"/>
    </row>
    <row r="619" spans="1:14" x14ac:dyDescent="0.35">
      <c r="A619" s="48"/>
      <c r="B619" s="48"/>
      <c r="C619" s="48"/>
      <c r="D619" s="1" t="s">
        <v>3</v>
      </c>
      <c r="E619" s="1" t="s">
        <v>40</v>
      </c>
      <c r="F619" s="1">
        <v>365</v>
      </c>
      <c r="G619" s="2">
        <v>68866.679999999993</v>
      </c>
      <c r="H619" s="2">
        <v>180997.2</v>
      </c>
      <c r="I619" s="2">
        <v>279703.59000000003</v>
      </c>
      <c r="J619" s="2">
        <v>529567.47</v>
      </c>
      <c r="K619" s="2">
        <v>1935</v>
      </c>
      <c r="L619" s="2"/>
      <c r="M619" s="2"/>
      <c r="N619" s="1"/>
    </row>
    <row r="620" spans="1:14" x14ac:dyDescent="0.35">
      <c r="A620" s="48"/>
      <c r="B620" s="48"/>
      <c r="C620" s="48"/>
      <c r="D620" s="1" t="s">
        <v>3</v>
      </c>
      <c r="E620" s="1" t="s">
        <v>40</v>
      </c>
      <c r="F620" s="1">
        <v>365</v>
      </c>
      <c r="G620" s="2">
        <v>105061.09</v>
      </c>
      <c r="H620" s="2">
        <v>269319.51</v>
      </c>
      <c r="I620" s="2">
        <v>373236.4</v>
      </c>
      <c r="J620" s="2">
        <v>747617</v>
      </c>
      <c r="K620" s="2">
        <v>2011</v>
      </c>
      <c r="L620" s="2"/>
      <c r="M620" s="2"/>
      <c r="N620" s="1"/>
    </row>
    <row r="621" spans="1:14" x14ac:dyDescent="0.35">
      <c r="A621" s="48"/>
      <c r="B621" s="48"/>
      <c r="C621" s="48"/>
      <c r="D621" s="1" t="s">
        <v>3</v>
      </c>
      <c r="E621" s="1" t="s">
        <v>40</v>
      </c>
      <c r="F621" s="1">
        <v>365</v>
      </c>
      <c r="G621" s="2">
        <v>108815.85</v>
      </c>
      <c r="H621" s="2">
        <v>295447.45</v>
      </c>
      <c r="I621" s="2">
        <v>405193.15</v>
      </c>
      <c r="J621" s="2">
        <v>809456.45000000007</v>
      </c>
      <c r="K621" s="2">
        <v>2026</v>
      </c>
      <c r="L621" s="2"/>
      <c r="M621" s="2"/>
      <c r="N621" s="1"/>
    </row>
    <row r="622" spans="1:14" x14ac:dyDescent="0.35">
      <c r="A622" s="48"/>
      <c r="B622" s="48"/>
      <c r="C622" s="48"/>
      <c r="D622" s="1" t="s">
        <v>4</v>
      </c>
      <c r="E622" s="1" t="s">
        <v>40</v>
      </c>
      <c r="F622" s="1">
        <v>365</v>
      </c>
      <c r="G622" s="2">
        <v>127080.6</v>
      </c>
      <c r="H622" s="2">
        <v>328381.90000000002</v>
      </c>
      <c r="I622" s="2">
        <v>488534.05</v>
      </c>
      <c r="J622" s="2">
        <v>943996.55</v>
      </c>
      <c r="K622" s="2">
        <v>3141</v>
      </c>
      <c r="L622" s="2"/>
      <c r="M622" s="2"/>
      <c r="N622" s="1"/>
    </row>
    <row r="623" spans="1:14" x14ac:dyDescent="0.35">
      <c r="A623" s="48"/>
      <c r="B623" s="48"/>
      <c r="C623" s="48"/>
      <c r="D623" s="1" t="s">
        <v>4</v>
      </c>
      <c r="E623" s="1" t="s">
        <v>40</v>
      </c>
      <c r="F623" s="1">
        <v>365</v>
      </c>
      <c r="G623" s="2">
        <v>73924.17</v>
      </c>
      <c r="H623" s="2">
        <v>195380.88</v>
      </c>
      <c r="I623" s="2">
        <v>308524.63</v>
      </c>
      <c r="J623" s="2">
        <v>577829.67999999993</v>
      </c>
      <c r="K623" s="2">
        <v>1978</v>
      </c>
      <c r="L623" s="2"/>
      <c r="M623" s="2"/>
      <c r="N623" s="1"/>
    </row>
    <row r="624" spans="1:14" x14ac:dyDescent="0.35">
      <c r="A624" s="48"/>
      <c r="B624" s="48"/>
      <c r="C624" s="48"/>
      <c r="D624" s="1" t="s">
        <v>4</v>
      </c>
      <c r="E624" s="1" t="s">
        <v>41</v>
      </c>
      <c r="F624" s="1">
        <v>365</v>
      </c>
      <c r="G624" s="2">
        <v>26054.55</v>
      </c>
      <c r="H624" s="2">
        <v>70147.759999999995</v>
      </c>
      <c r="I624" s="2">
        <v>93908.29</v>
      </c>
      <c r="J624" s="2">
        <v>190110.59999999998</v>
      </c>
      <c r="K624" s="2">
        <v>720</v>
      </c>
      <c r="L624" s="2"/>
      <c r="M624" s="2"/>
      <c r="N624" s="1"/>
    </row>
    <row r="625" spans="1:14" x14ac:dyDescent="0.35">
      <c r="A625" s="48"/>
      <c r="B625" s="48"/>
      <c r="C625" s="48"/>
      <c r="D625" s="1" t="s">
        <v>53</v>
      </c>
      <c r="E625" s="1" t="s">
        <v>40</v>
      </c>
      <c r="F625" s="1">
        <v>365</v>
      </c>
      <c r="G625" s="2">
        <v>8.19</v>
      </c>
      <c r="H625" s="2">
        <v>42.65</v>
      </c>
      <c r="I625" s="2">
        <v>13.99</v>
      </c>
      <c r="J625" s="2">
        <v>64.83</v>
      </c>
      <c r="K625" s="2">
        <v>20</v>
      </c>
      <c r="L625" s="2">
        <v>0</v>
      </c>
      <c r="M625" s="2">
        <v>0</v>
      </c>
      <c r="N625" s="1" t="s">
        <v>66</v>
      </c>
    </row>
    <row r="626" spans="1:14" x14ac:dyDescent="0.35">
      <c r="A626" s="48"/>
      <c r="B626" s="48"/>
      <c r="C626" s="48"/>
      <c r="D626" s="1" t="s">
        <v>3</v>
      </c>
      <c r="E626" s="1" t="s">
        <v>41</v>
      </c>
      <c r="F626" s="1">
        <v>107</v>
      </c>
      <c r="G626" s="2">
        <v>0</v>
      </c>
      <c r="H626" s="2">
        <v>0</v>
      </c>
      <c r="I626" s="2">
        <v>0</v>
      </c>
      <c r="J626" s="2">
        <v>0</v>
      </c>
      <c r="K626" s="2">
        <v>0</v>
      </c>
      <c r="L626" s="2"/>
      <c r="M626" s="2"/>
      <c r="N626" s="1"/>
    </row>
    <row r="627" spans="1:14" x14ac:dyDescent="0.35">
      <c r="A627" s="48"/>
      <c r="B627" s="48"/>
      <c r="C627" s="48"/>
      <c r="D627" s="1" t="s">
        <v>5</v>
      </c>
      <c r="E627" s="1" t="s">
        <v>39</v>
      </c>
      <c r="F627" s="1">
        <v>365</v>
      </c>
      <c r="G627" s="2">
        <v>700285.01</v>
      </c>
      <c r="H627" s="2">
        <v>1746725.41</v>
      </c>
      <c r="I627" s="2">
        <v>2001286.18</v>
      </c>
      <c r="J627" s="2">
        <v>4448296.5999999996</v>
      </c>
      <c r="K627" s="2">
        <v>27708</v>
      </c>
      <c r="L627" s="2"/>
      <c r="M627" s="2"/>
      <c r="N627" s="1"/>
    </row>
    <row r="628" spans="1:14" x14ac:dyDescent="0.35">
      <c r="A628" s="48"/>
      <c r="B628" s="48"/>
      <c r="C628" s="48"/>
      <c r="D628" s="1" t="s">
        <v>4</v>
      </c>
      <c r="E628" s="1" t="s">
        <v>39</v>
      </c>
      <c r="F628" s="1">
        <v>365</v>
      </c>
      <c r="G628" s="2">
        <v>94359.77</v>
      </c>
      <c r="H628" s="2">
        <v>228750.12</v>
      </c>
      <c r="I628" s="2">
        <v>235952.5</v>
      </c>
      <c r="J628" s="2">
        <v>559062.39</v>
      </c>
      <c r="K628" s="2">
        <v>2556</v>
      </c>
      <c r="L628" s="2"/>
      <c r="M628" s="2"/>
      <c r="N628" s="1"/>
    </row>
    <row r="629" spans="1:14" x14ac:dyDescent="0.35">
      <c r="A629" s="48"/>
      <c r="B629" s="48"/>
      <c r="C629" s="48"/>
      <c r="D629" s="1" t="s">
        <v>3</v>
      </c>
      <c r="E629" s="1" t="s">
        <v>39</v>
      </c>
      <c r="F629" s="1">
        <v>365</v>
      </c>
      <c r="G629" s="2">
        <v>251783.25</v>
      </c>
      <c r="H629" s="2">
        <v>680988.16000000003</v>
      </c>
      <c r="I629" s="2">
        <v>524099.82</v>
      </c>
      <c r="J629" s="2">
        <v>1456871.23</v>
      </c>
      <c r="K629" s="2">
        <v>5070</v>
      </c>
      <c r="L629" s="2"/>
      <c r="M629" s="2"/>
      <c r="N629" s="1"/>
    </row>
    <row r="630" spans="1:14" x14ac:dyDescent="0.35">
      <c r="A630" s="48"/>
      <c r="B630" s="48"/>
      <c r="C630" s="48"/>
      <c r="D630" s="1" t="s">
        <v>4</v>
      </c>
      <c r="E630" s="1" t="s">
        <v>40</v>
      </c>
      <c r="F630" s="1">
        <v>365</v>
      </c>
      <c r="G630" s="2">
        <v>71505.84</v>
      </c>
      <c r="H630" s="2">
        <v>186437.6</v>
      </c>
      <c r="I630" s="2">
        <v>235251.04</v>
      </c>
      <c r="J630" s="2">
        <v>493194.48</v>
      </c>
      <c r="K630" s="2">
        <v>1446</v>
      </c>
      <c r="L630" s="2"/>
      <c r="M630" s="2"/>
      <c r="N630" s="1"/>
    </row>
    <row r="631" spans="1:14" x14ac:dyDescent="0.35">
      <c r="A631" s="48"/>
      <c r="B631" s="48"/>
      <c r="C631" s="48"/>
      <c r="D631" s="1" t="s">
        <v>4</v>
      </c>
      <c r="E631" s="1" t="s">
        <v>41</v>
      </c>
      <c r="F631" s="1">
        <v>365</v>
      </c>
      <c r="G631" s="2">
        <v>29065.48</v>
      </c>
      <c r="H631" s="2">
        <v>68584.210000000006</v>
      </c>
      <c r="I631" s="2">
        <v>109326.5</v>
      </c>
      <c r="J631" s="2">
        <v>206976.19</v>
      </c>
      <c r="K631" s="2">
        <v>696</v>
      </c>
      <c r="L631" s="2"/>
      <c r="M631" s="2"/>
      <c r="N631" s="1"/>
    </row>
    <row r="632" spans="1:14" x14ac:dyDescent="0.35">
      <c r="A632" s="48"/>
      <c r="B632" s="48"/>
      <c r="C632" s="48"/>
      <c r="D632" s="1" t="s">
        <v>4</v>
      </c>
      <c r="E632" s="1" t="s">
        <v>40</v>
      </c>
      <c r="F632" s="1">
        <v>365</v>
      </c>
      <c r="G632" s="2">
        <v>85999.06</v>
      </c>
      <c r="H632" s="2">
        <v>202318.98</v>
      </c>
      <c r="I632" s="2">
        <v>299944.18</v>
      </c>
      <c r="J632" s="2">
        <v>588262.22</v>
      </c>
      <c r="K632" s="2">
        <v>1782</v>
      </c>
      <c r="L632" s="2"/>
      <c r="M632" s="2"/>
      <c r="N632" s="1"/>
    </row>
    <row r="633" spans="1:14" x14ac:dyDescent="0.35">
      <c r="A633" s="48"/>
      <c r="B633" s="48"/>
      <c r="C633" s="48"/>
      <c r="D633" s="1" t="s">
        <v>3</v>
      </c>
      <c r="E633" s="1" t="s">
        <v>41</v>
      </c>
      <c r="F633" s="1">
        <v>365</v>
      </c>
      <c r="G633" s="2">
        <v>145766.79</v>
      </c>
      <c r="H633" s="2">
        <v>344057.12</v>
      </c>
      <c r="I633" s="2">
        <v>588049.93999999994</v>
      </c>
      <c r="J633" s="2">
        <v>1077873.8500000001</v>
      </c>
      <c r="K633" s="2">
        <v>3505</v>
      </c>
      <c r="L633" s="2"/>
      <c r="M633" s="2"/>
      <c r="N633" s="1"/>
    </row>
    <row r="634" spans="1:14" x14ac:dyDescent="0.35">
      <c r="A634" s="48"/>
      <c r="B634" s="48"/>
      <c r="C634" s="48"/>
      <c r="D634" s="1" t="s">
        <v>3</v>
      </c>
      <c r="E634" s="1" t="s">
        <v>40</v>
      </c>
      <c r="F634" s="1">
        <v>365</v>
      </c>
      <c r="G634" s="2">
        <v>119304.16</v>
      </c>
      <c r="H634" s="2">
        <v>280383.03999999998</v>
      </c>
      <c r="I634" s="2">
        <v>429403.84</v>
      </c>
      <c r="J634" s="2">
        <v>829091.04</v>
      </c>
      <c r="K634" s="2">
        <v>2917</v>
      </c>
      <c r="L634" s="2"/>
      <c r="M634" s="2"/>
      <c r="N634" s="1"/>
    </row>
    <row r="635" spans="1:14" x14ac:dyDescent="0.35">
      <c r="A635" s="48"/>
      <c r="B635" s="48"/>
      <c r="C635" s="48"/>
      <c r="D635" s="1" t="s">
        <v>4</v>
      </c>
      <c r="E635" s="1" t="s">
        <v>41</v>
      </c>
      <c r="F635" s="1">
        <v>365</v>
      </c>
      <c r="G635" s="2">
        <v>42608.32</v>
      </c>
      <c r="H635" s="2">
        <v>97148.82</v>
      </c>
      <c r="I635" s="2">
        <v>152266.15</v>
      </c>
      <c r="J635" s="2">
        <v>292023.29000000004</v>
      </c>
      <c r="K635" s="2">
        <v>1116</v>
      </c>
      <c r="L635" s="2"/>
      <c r="M635" s="2"/>
      <c r="N635" s="1"/>
    </row>
    <row r="636" spans="1:14" x14ac:dyDescent="0.35">
      <c r="A636" s="48"/>
      <c r="B636" s="48"/>
      <c r="C636" s="48"/>
      <c r="D636" s="1" t="s">
        <v>4</v>
      </c>
      <c r="E636" s="1" t="s">
        <v>41</v>
      </c>
      <c r="F636" s="1">
        <v>365</v>
      </c>
      <c r="G636" s="2">
        <v>64370.720000000001</v>
      </c>
      <c r="H636" s="2">
        <v>175922.24</v>
      </c>
      <c r="I636" s="2">
        <v>94748.96</v>
      </c>
      <c r="J636" s="2">
        <v>335041.91999999998</v>
      </c>
      <c r="K636" s="2">
        <v>2488</v>
      </c>
      <c r="L636" s="2"/>
      <c r="M636" s="2"/>
      <c r="N636" s="1"/>
    </row>
    <row r="637" spans="1:14" x14ac:dyDescent="0.35">
      <c r="A637" s="48"/>
      <c r="B637" s="48"/>
      <c r="C637" s="48"/>
      <c r="D637" s="1" t="s">
        <v>4</v>
      </c>
      <c r="E637" s="1" t="s">
        <v>40</v>
      </c>
      <c r="F637" s="1">
        <v>365</v>
      </c>
      <c r="G637" s="2">
        <v>48200.06</v>
      </c>
      <c r="H637" s="2">
        <v>115200.89</v>
      </c>
      <c r="I637" s="2">
        <v>164948.76</v>
      </c>
      <c r="J637" s="2">
        <v>328349.71000000002</v>
      </c>
      <c r="K637" s="2">
        <v>1243</v>
      </c>
      <c r="L637" s="2"/>
      <c r="M637" s="2"/>
      <c r="N637" s="1"/>
    </row>
    <row r="638" spans="1:14" x14ac:dyDescent="0.35">
      <c r="A638" s="48"/>
      <c r="B638" s="48"/>
      <c r="C638" s="48"/>
      <c r="D638" s="1" t="s">
        <v>3</v>
      </c>
      <c r="E638" s="1" t="s">
        <v>39</v>
      </c>
      <c r="F638" s="1">
        <v>365</v>
      </c>
      <c r="G638" s="2">
        <v>1172697.2</v>
      </c>
      <c r="H638" s="2">
        <v>2831745.9</v>
      </c>
      <c r="I638" s="2">
        <v>3348063.7</v>
      </c>
      <c r="J638" s="2">
        <v>7352506.7999999998</v>
      </c>
      <c r="K638" s="2">
        <v>20640</v>
      </c>
      <c r="L638" s="2"/>
      <c r="M638" s="2"/>
      <c r="N638" s="1"/>
    </row>
    <row r="639" spans="1:14" x14ac:dyDescent="0.35">
      <c r="A639" s="48"/>
      <c r="B639" s="48"/>
      <c r="C639" s="48"/>
      <c r="D639" s="1" t="s">
        <v>3</v>
      </c>
      <c r="E639" s="1" t="s">
        <v>39</v>
      </c>
      <c r="F639" s="1">
        <v>365</v>
      </c>
      <c r="G639" s="2">
        <v>699475.5</v>
      </c>
      <c r="H639" s="2">
        <v>1871211.6</v>
      </c>
      <c r="I639" s="2">
        <v>2128106</v>
      </c>
      <c r="J639" s="2">
        <v>4698793.0999999996</v>
      </c>
      <c r="K639" s="2">
        <v>12703</v>
      </c>
      <c r="L639" s="2"/>
      <c r="M639" s="2"/>
      <c r="N639" s="1"/>
    </row>
    <row r="640" spans="1:14" x14ac:dyDescent="0.35">
      <c r="A640" s="48"/>
      <c r="B640" s="48"/>
      <c r="C640" s="48"/>
      <c r="D640" s="1" t="s">
        <v>2</v>
      </c>
      <c r="E640" s="1" t="s">
        <v>39</v>
      </c>
      <c r="F640" s="1">
        <v>365</v>
      </c>
      <c r="G640" s="2">
        <v>13103.62</v>
      </c>
      <c r="H640" s="2">
        <v>35637.24</v>
      </c>
      <c r="I640" s="2">
        <v>37851.760000000002</v>
      </c>
      <c r="J640" s="2">
        <v>86592.62</v>
      </c>
      <c r="K640" s="2">
        <v>282</v>
      </c>
      <c r="L640" s="2"/>
      <c r="M640" s="2"/>
      <c r="N640" s="1"/>
    </row>
    <row r="641" spans="1:14" x14ac:dyDescent="0.35">
      <c r="A641" s="48"/>
      <c r="B641" s="48"/>
      <c r="C641" s="48"/>
      <c r="D641" s="1" t="s">
        <v>3</v>
      </c>
      <c r="E641" s="1" t="s">
        <v>39</v>
      </c>
      <c r="F641" s="1">
        <v>365</v>
      </c>
      <c r="G641" s="2">
        <v>441536.9</v>
      </c>
      <c r="H641" s="2">
        <v>1076388.6000000001</v>
      </c>
      <c r="I641" s="2">
        <v>1228351.1000000001</v>
      </c>
      <c r="J641" s="2">
        <v>2746276.6</v>
      </c>
      <c r="K641" s="2">
        <v>7948</v>
      </c>
      <c r="L641" s="2"/>
      <c r="M641" s="2"/>
      <c r="N641" s="1"/>
    </row>
    <row r="642" spans="1:14" x14ac:dyDescent="0.35">
      <c r="A642" s="48"/>
      <c r="B642" s="48"/>
      <c r="C642" s="48"/>
      <c r="D642" s="1" t="s">
        <v>3</v>
      </c>
      <c r="E642" s="1" t="s">
        <v>39</v>
      </c>
      <c r="F642" s="1">
        <v>365</v>
      </c>
      <c r="G642" s="2">
        <v>207159.5</v>
      </c>
      <c r="H642" s="2">
        <v>511396.7</v>
      </c>
      <c r="I642" s="2">
        <v>509710</v>
      </c>
      <c r="J642" s="2">
        <v>1228266.2</v>
      </c>
      <c r="K642" s="2">
        <v>3734</v>
      </c>
      <c r="L642" s="2"/>
      <c r="M642" s="2"/>
      <c r="N642" s="1"/>
    </row>
    <row r="643" spans="1:14" x14ac:dyDescent="0.35">
      <c r="A643" s="48"/>
      <c r="B643" s="48"/>
      <c r="C643" s="48"/>
      <c r="D643" s="1" t="s">
        <v>3</v>
      </c>
      <c r="E643" s="1" t="s">
        <v>39</v>
      </c>
      <c r="F643" s="1">
        <v>365</v>
      </c>
      <c r="G643" s="2">
        <v>766527.6</v>
      </c>
      <c r="H643" s="2">
        <v>2025330</v>
      </c>
      <c r="I643" s="2">
        <v>2462438.2999999998</v>
      </c>
      <c r="J643" s="2">
        <v>5254295.9000000004</v>
      </c>
      <c r="K643" s="2">
        <v>13974</v>
      </c>
      <c r="L643" s="2"/>
      <c r="M643" s="2"/>
      <c r="N643" s="1"/>
    </row>
    <row r="644" spans="1:14" x14ac:dyDescent="0.35">
      <c r="A644" s="48"/>
      <c r="B644" s="48"/>
      <c r="C644" s="48"/>
      <c r="D644" s="1" t="s">
        <v>3</v>
      </c>
      <c r="E644" s="1" t="s">
        <v>39</v>
      </c>
      <c r="F644" s="1">
        <v>365</v>
      </c>
      <c r="G644" s="2">
        <v>144159.9</v>
      </c>
      <c r="H644" s="2">
        <v>351551.5</v>
      </c>
      <c r="I644" s="2">
        <v>371746.8</v>
      </c>
      <c r="J644" s="2">
        <v>867458.2</v>
      </c>
      <c r="K644" s="2">
        <v>2832</v>
      </c>
      <c r="L644" s="2"/>
      <c r="M644" s="2"/>
      <c r="N644" s="1"/>
    </row>
    <row r="645" spans="1:14" x14ac:dyDescent="0.35">
      <c r="A645" s="48"/>
      <c r="B645" s="48"/>
      <c r="C645" s="48"/>
      <c r="D645" s="1" t="s">
        <v>3</v>
      </c>
      <c r="E645" s="1" t="s">
        <v>39</v>
      </c>
      <c r="F645" s="1">
        <v>365</v>
      </c>
      <c r="G645" s="2">
        <v>178845.9</v>
      </c>
      <c r="H645" s="2">
        <v>373134</v>
      </c>
      <c r="I645" s="2">
        <v>527737.1</v>
      </c>
      <c r="J645" s="2">
        <v>1079717</v>
      </c>
      <c r="K645" s="2">
        <v>3927</v>
      </c>
      <c r="L645" s="2"/>
      <c r="M645" s="2"/>
      <c r="N645" s="1"/>
    </row>
    <row r="646" spans="1:14" x14ac:dyDescent="0.35">
      <c r="A646" s="48"/>
      <c r="B646" s="48"/>
      <c r="C646" s="48"/>
      <c r="D646" s="1" t="s">
        <v>3</v>
      </c>
      <c r="E646" s="1" t="s">
        <v>39</v>
      </c>
      <c r="F646" s="1">
        <v>365</v>
      </c>
      <c r="G646" s="2">
        <v>131875.1</v>
      </c>
      <c r="H646" s="2">
        <v>326747.09999999998</v>
      </c>
      <c r="I646" s="2">
        <v>332872.8</v>
      </c>
      <c r="J646" s="2">
        <v>791495</v>
      </c>
      <c r="K646" s="2">
        <v>3010</v>
      </c>
      <c r="L646" s="2"/>
      <c r="M646" s="2"/>
      <c r="N646" s="1"/>
    </row>
    <row r="647" spans="1:14" x14ac:dyDescent="0.35">
      <c r="A647" s="48"/>
      <c r="B647" s="48"/>
      <c r="C647" s="48"/>
      <c r="D647" s="1" t="s">
        <v>3</v>
      </c>
      <c r="E647" s="1" t="s">
        <v>39</v>
      </c>
      <c r="F647" s="1">
        <v>365</v>
      </c>
      <c r="G647" s="2">
        <v>263473.8</v>
      </c>
      <c r="H647" s="2">
        <v>640355.5</v>
      </c>
      <c r="I647" s="2">
        <v>688270.8</v>
      </c>
      <c r="J647" s="2">
        <v>1592100.1</v>
      </c>
      <c r="K647" s="2">
        <v>5062</v>
      </c>
      <c r="L647" s="2"/>
      <c r="M647" s="2"/>
      <c r="N647" s="1"/>
    </row>
    <row r="648" spans="1:14" x14ac:dyDescent="0.35">
      <c r="A648" s="48"/>
      <c r="B648" s="48"/>
      <c r="C648" s="48"/>
      <c r="D648" s="1" t="s">
        <v>3</v>
      </c>
      <c r="E648" s="1" t="s">
        <v>39</v>
      </c>
      <c r="F648" s="1">
        <v>365</v>
      </c>
      <c r="G648" s="2">
        <v>357452</v>
      </c>
      <c r="H648" s="2">
        <v>925365.2</v>
      </c>
      <c r="I648" s="2">
        <v>1034579.5</v>
      </c>
      <c r="J648" s="2">
        <v>2317396.7000000002</v>
      </c>
      <c r="K648" s="2">
        <v>6339</v>
      </c>
      <c r="L648" s="2"/>
      <c r="M648" s="2"/>
      <c r="N648" s="1"/>
    </row>
    <row r="649" spans="1:14" x14ac:dyDescent="0.35">
      <c r="A649" s="48"/>
      <c r="B649" s="48"/>
      <c r="C649" s="48"/>
      <c r="D649" s="1" t="s">
        <v>3</v>
      </c>
      <c r="E649" s="1" t="s">
        <v>39</v>
      </c>
      <c r="F649" s="1">
        <v>365</v>
      </c>
      <c r="G649" s="2">
        <v>240567.2</v>
      </c>
      <c r="H649" s="2">
        <v>494856.5</v>
      </c>
      <c r="I649" s="2">
        <v>357618.3</v>
      </c>
      <c r="J649" s="2">
        <v>1093042</v>
      </c>
      <c r="K649" s="2">
        <v>9204</v>
      </c>
      <c r="L649" s="2"/>
      <c r="M649" s="2"/>
      <c r="N649" s="1"/>
    </row>
    <row r="650" spans="1:14" x14ac:dyDescent="0.35">
      <c r="A650" s="48"/>
      <c r="B650" s="48"/>
      <c r="C650" s="48"/>
      <c r="D650" s="1" t="s">
        <v>3</v>
      </c>
      <c r="E650" s="1" t="s">
        <v>39</v>
      </c>
      <c r="F650" s="1">
        <v>365</v>
      </c>
      <c r="G650" s="2">
        <v>307931.40000000002</v>
      </c>
      <c r="H650" s="2">
        <v>752326.1</v>
      </c>
      <c r="I650" s="2">
        <v>743513.3</v>
      </c>
      <c r="J650" s="2">
        <v>1803770.8</v>
      </c>
      <c r="K650" s="2">
        <v>6192</v>
      </c>
      <c r="L650" s="2"/>
      <c r="M650" s="2"/>
      <c r="N650" s="1"/>
    </row>
    <row r="651" spans="1:14" x14ac:dyDescent="0.35">
      <c r="A651" s="48"/>
      <c r="B651" s="48"/>
      <c r="C651" s="48"/>
      <c r="D651" s="1" t="s">
        <v>3</v>
      </c>
      <c r="E651" s="1" t="s">
        <v>39</v>
      </c>
      <c r="F651" s="1">
        <v>365</v>
      </c>
      <c r="G651" s="2">
        <v>241780.3</v>
      </c>
      <c r="H651" s="2">
        <v>627873.5</v>
      </c>
      <c r="I651" s="2">
        <v>635045.69999999995</v>
      </c>
      <c r="J651" s="2">
        <v>1504699.5</v>
      </c>
      <c r="K651" s="2">
        <v>4294</v>
      </c>
      <c r="L651" s="2"/>
      <c r="M651" s="2"/>
      <c r="N651" s="1"/>
    </row>
    <row r="652" spans="1:14" x14ac:dyDescent="0.35">
      <c r="A652" s="48"/>
      <c r="B652" s="48"/>
      <c r="C652" s="48"/>
      <c r="D652" s="1" t="s">
        <v>3</v>
      </c>
      <c r="E652" s="1" t="s">
        <v>39</v>
      </c>
      <c r="F652" s="1">
        <v>365</v>
      </c>
      <c r="G652" s="2">
        <v>957951.5</v>
      </c>
      <c r="H652" s="2">
        <v>2296576.7999999998</v>
      </c>
      <c r="I652" s="2">
        <v>2758451</v>
      </c>
      <c r="J652" s="2">
        <v>6012979.2999999998</v>
      </c>
      <c r="K652" s="2">
        <v>19582</v>
      </c>
      <c r="L652" s="2"/>
      <c r="M652" s="2"/>
      <c r="N652" s="1"/>
    </row>
    <row r="653" spans="1:14" x14ac:dyDescent="0.35">
      <c r="A653" s="48"/>
      <c r="B653" s="48"/>
      <c r="C653" s="48"/>
      <c r="D653" s="1" t="s">
        <v>3</v>
      </c>
      <c r="E653" s="1" t="s">
        <v>39</v>
      </c>
      <c r="F653" s="1">
        <v>335</v>
      </c>
      <c r="G653" s="2">
        <v>398961.8</v>
      </c>
      <c r="H653" s="2">
        <v>1115722.7</v>
      </c>
      <c r="I653" s="2">
        <v>1450745.1</v>
      </c>
      <c r="J653" s="2">
        <v>2965429.6</v>
      </c>
      <c r="K653" s="2">
        <v>8666</v>
      </c>
      <c r="L653" s="2"/>
      <c r="M653" s="2"/>
      <c r="N653" s="1"/>
    </row>
    <row r="654" spans="1:14" x14ac:dyDescent="0.35">
      <c r="A654" s="48"/>
      <c r="B654" s="48"/>
      <c r="C654" s="48"/>
      <c r="D654" s="1" t="s">
        <v>3</v>
      </c>
      <c r="E654" s="1" t="s">
        <v>39</v>
      </c>
      <c r="F654" s="1">
        <v>365</v>
      </c>
      <c r="G654" s="2">
        <v>329997</v>
      </c>
      <c r="H654" s="2">
        <v>849489.5</v>
      </c>
      <c r="I654" s="2">
        <v>988562.2</v>
      </c>
      <c r="J654" s="2">
        <v>2168048.7000000002</v>
      </c>
      <c r="K654" s="2">
        <v>5738</v>
      </c>
      <c r="L654" s="2"/>
      <c r="M654" s="2"/>
      <c r="N654" s="1"/>
    </row>
    <row r="655" spans="1:14" x14ac:dyDescent="0.35">
      <c r="A655" s="48"/>
      <c r="B655" s="48"/>
      <c r="C655" s="48"/>
      <c r="D655" s="1" t="s">
        <v>3</v>
      </c>
      <c r="E655" s="1" t="s">
        <v>39</v>
      </c>
      <c r="F655" s="1">
        <v>365</v>
      </c>
      <c r="G655" s="2">
        <v>220676.2</v>
      </c>
      <c r="H655" s="2">
        <v>493568</v>
      </c>
      <c r="I655" s="2">
        <v>421463.5</v>
      </c>
      <c r="J655" s="2">
        <v>1135707.7</v>
      </c>
      <c r="K655" s="2">
        <v>5079</v>
      </c>
      <c r="L655" s="2"/>
      <c r="M655" s="2"/>
      <c r="N655" s="1"/>
    </row>
    <row r="656" spans="1:14" x14ac:dyDescent="0.35">
      <c r="A656" s="48"/>
      <c r="B656" s="48"/>
      <c r="C656" s="48"/>
      <c r="D656" s="1" t="s">
        <v>3</v>
      </c>
      <c r="E656" s="1" t="s">
        <v>39</v>
      </c>
      <c r="F656" s="1">
        <v>365</v>
      </c>
      <c r="G656" s="2">
        <v>512805.6</v>
      </c>
      <c r="H656" s="2">
        <v>1304161.8</v>
      </c>
      <c r="I656" s="2">
        <v>1496553.2</v>
      </c>
      <c r="J656" s="2">
        <v>3313520.5999999996</v>
      </c>
      <c r="K656" s="2">
        <v>9595</v>
      </c>
      <c r="L656" s="2"/>
      <c r="M656" s="2"/>
      <c r="N656" s="1"/>
    </row>
    <row r="657" spans="1:14" x14ac:dyDescent="0.35">
      <c r="A657" s="48"/>
      <c r="B657" s="48"/>
      <c r="C657" s="48"/>
      <c r="D657" s="1" t="s">
        <v>3</v>
      </c>
      <c r="E657" s="1" t="s">
        <v>39</v>
      </c>
      <c r="F657" s="1">
        <v>365</v>
      </c>
      <c r="G657" s="2">
        <v>54306</v>
      </c>
      <c r="H657" s="2">
        <v>170627</v>
      </c>
      <c r="I657" s="2">
        <v>136919.9</v>
      </c>
      <c r="J657" s="2">
        <v>361852.9</v>
      </c>
      <c r="K657" s="2">
        <v>2598</v>
      </c>
      <c r="L657" s="2"/>
      <c r="M657" s="2"/>
      <c r="N657" s="1"/>
    </row>
    <row r="658" spans="1:14" x14ac:dyDescent="0.35">
      <c r="A658" s="48"/>
      <c r="B658" s="48"/>
      <c r="C658" s="48"/>
      <c r="D658" s="1" t="s">
        <v>3</v>
      </c>
      <c r="E658" s="1" t="s">
        <v>39</v>
      </c>
      <c r="F658" s="1">
        <v>365</v>
      </c>
      <c r="G658" s="2">
        <v>230898.9</v>
      </c>
      <c r="H658" s="2">
        <v>493433</v>
      </c>
      <c r="I658" s="2">
        <v>579963.19999999995</v>
      </c>
      <c r="J658" s="2">
        <v>1304295.1000000001</v>
      </c>
      <c r="K658" s="2">
        <v>4872</v>
      </c>
      <c r="L658" s="2"/>
      <c r="M658" s="2"/>
      <c r="N658" s="1"/>
    </row>
    <row r="659" spans="1:14" x14ac:dyDescent="0.35">
      <c r="A659" s="48"/>
      <c r="B659" s="48"/>
      <c r="C659" s="48"/>
      <c r="D659" s="1" t="s">
        <v>3</v>
      </c>
      <c r="E659" s="1" t="s">
        <v>39</v>
      </c>
      <c r="F659" s="1">
        <v>365</v>
      </c>
      <c r="G659" s="2">
        <v>800760.3</v>
      </c>
      <c r="H659" s="2">
        <v>1996235.1</v>
      </c>
      <c r="I659" s="2">
        <v>2063051.5</v>
      </c>
      <c r="J659" s="2">
        <v>4860046.9000000004</v>
      </c>
      <c r="K659" s="2">
        <v>13653</v>
      </c>
      <c r="L659" s="2"/>
      <c r="M659" s="2"/>
      <c r="N659" s="1"/>
    </row>
    <row r="660" spans="1:14" x14ac:dyDescent="0.35">
      <c r="A660" s="48"/>
      <c r="B660" s="48"/>
      <c r="C660" s="48"/>
      <c r="D660" s="1" t="s">
        <v>3</v>
      </c>
      <c r="E660" s="1" t="s">
        <v>39</v>
      </c>
      <c r="F660" s="1">
        <v>365</v>
      </c>
      <c r="G660" s="2">
        <v>403795.6</v>
      </c>
      <c r="H660" s="2">
        <v>1040423</v>
      </c>
      <c r="I660" s="2">
        <v>1047292</v>
      </c>
      <c r="J660" s="2">
        <v>2491510.6</v>
      </c>
      <c r="K660" s="2">
        <v>8360</v>
      </c>
      <c r="L660" s="2"/>
      <c r="M660" s="2"/>
      <c r="N660" s="1"/>
    </row>
    <row r="661" spans="1:14" x14ac:dyDescent="0.35">
      <c r="A661" s="48"/>
      <c r="B661" s="48"/>
      <c r="C661" s="48"/>
      <c r="D661" s="1" t="s">
        <v>4</v>
      </c>
      <c r="E661" s="1" t="s">
        <v>39</v>
      </c>
      <c r="F661" s="1">
        <v>365</v>
      </c>
      <c r="G661" s="2">
        <v>95170.4</v>
      </c>
      <c r="H661" s="2">
        <v>168040.89</v>
      </c>
      <c r="I661" s="2">
        <v>330597.38</v>
      </c>
      <c r="J661" s="2">
        <v>593808.67000000004</v>
      </c>
      <c r="K661" s="2">
        <v>3275</v>
      </c>
      <c r="L661" s="2"/>
      <c r="M661" s="2"/>
      <c r="N661" s="1"/>
    </row>
    <row r="662" spans="1:14" x14ac:dyDescent="0.35">
      <c r="A662" s="48"/>
      <c r="B662" s="48"/>
      <c r="C662" s="48"/>
      <c r="D662" s="1" t="s">
        <v>3</v>
      </c>
      <c r="E662" s="1" t="s">
        <v>39</v>
      </c>
      <c r="F662" s="1">
        <v>365</v>
      </c>
      <c r="G662" s="2">
        <v>312205.7</v>
      </c>
      <c r="H662" s="2">
        <v>552811.69999999995</v>
      </c>
      <c r="I662" s="2">
        <v>683820.7</v>
      </c>
      <c r="J662" s="2">
        <v>1548838.0999999999</v>
      </c>
      <c r="K662" s="2">
        <v>7103</v>
      </c>
      <c r="L662" s="2"/>
      <c r="M662" s="2"/>
      <c r="N662" s="1"/>
    </row>
    <row r="663" spans="1:14" x14ac:dyDescent="0.35">
      <c r="A663" s="48"/>
      <c r="B663" s="48"/>
      <c r="C663" s="48"/>
      <c r="D663" s="1" t="s">
        <v>3</v>
      </c>
      <c r="E663" s="1" t="s">
        <v>39</v>
      </c>
      <c r="F663" s="1">
        <v>365</v>
      </c>
      <c r="G663" s="2">
        <v>269119.09999999998</v>
      </c>
      <c r="H663" s="2">
        <v>475311.3</v>
      </c>
      <c r="I663" s="2">
        <v>287509.90000000002</v>
      </c>
      <c r="J663" s="2">
        <v>1031940.2999999999</v>
      </c>
      <c r="K663" s="2">
        <v>12523</v>
      </c>
      <c r="L663" s="2"/>
      <c r="M663" s="2"/>
      <c r="N663" s="1"/>
    </row>
    <row r="664" spans="1:14" x14ac:dyDescent="0.35">
      <c r="A664" s="48"/>
      <c r="B664" s="48"/>
      <c r="C664" s="48"/>
      <c r="D664" s="1" t="s">
        <v>3</v>
      </c>
      <c r="E664" s="1" t="s">
        <v>39</v>
      </c>
      <c r="F664" s="1">
        <v>365</v>
      </c>
      <c r="G664" s="2">
        <v>443361.9</v>
      </c>
      <c r="H664" s="2">
        <v>1074488.8999999999</v>
      </c>
      <c r="I664" s="2">
        <v>1406870.1</v>
      </c>
      <c r="J664" s="2">
        <v>2924720.9</v>
      </c>
      <c r="K664" s="2">
        <v>8499</v>
      </c>
      <c r="L664" s="2"/>
      <c r="M664" s="2"/>
      <c r="N664" s="1"/>
    </row>
    <row r="665" spans="1:14" x14ac:dyDescent="0.35">
      <c r="A665" s="48"/>
      <c r="B665" s="48"/>
      <c r="C665" s="48"/>
      <c r="D665" s="1" t="s">
        <v>3</v>
      </c>
      <c r="E665" s="1" t="s">
        <v>39</v>
      </c>
      <c r="F665" s="1">
        <v>365</v>
      </c>
      <c r="G665" s="2">
        <v>667831.6</v>
      </c>
      <c r="H665" s="2">
        <v>1529990.8</v>
      </c>
      <c r="I665" s="2">
        <v>1291982.3</v>
      </c>
      <c r="J665" s="2">
        <v>3489804.7</v>
      </c>
      <c r="K665" s="2">
        <v>14722</v>
      </c>
      <c r="L665" s="2"/>
      <c r="M665" s="2"/>
      <c r="N665" s="1"/>
    </row>
    <row r="666" spans="1:14" x14ac:dyDescent="0.35">
      <c r="A666" s="48"/>
      <c r="B666" s="48"/>
      <c r="C666" s="48"/>
      <c r="D666" s="1" t="s">
        <v>3</v>
      </c>
      <c r="E666" s="1" t="s">
        <v>39</v>
      </c>
      <c r="F666" s="1">
        <v>365</v>
      </c>
      <c r="G666" s="2">
        <v>192238.6</v>
      </c>
      <c r="H666" s="2">
        <v>461150.9</v>
      </c>
      <c r="I666" s="2">
        <v>442330.8</v>
      </c>
      <c r="J666" s="2">
        <v>1095720.3</v>
      </c>
      <c r="K666" s="2">
        <v>3849</v>
      </c>
      <c r="L666" s="2"/>
      <c r="M666" s="2"/>
      <c r="N666" s="1"/>
    </row>
    <row r="667" spans="1:14" x14ac:dyDescent="0.35">
      <c r="A667" s="48"/>
      <c r="B667" s="48"/>
      <c r="C667" s="48"/>
      <c r="D667" s="1" t="s">
        <v>3</v>
      </c>
      <c r="E667" s="1" t="s">
        <v>39</v>
      </c>
      <c r="F667" s="1">
        <v>365</v>
      </c>
      <c r="G667" s="2">
        <v>612527.5</v>
      </c>
      <c r="H667" s="2">
        <v>1420074.5</v>
      </c>
      <c r="I667" s="2">
        <v>2105341.2000000002</v>
      </c>
      <c r="J667" s="2">
        <v>4137943.2</v>
      </c>
      <c r="K667" s="2">
        <v>11394</v>
      </c>
      <c r="L667" s="2"/>
      <c r="M667" s="2"/>
      <c r="N667" s="1"/>
    </row>
    <row r="668" spans="1:14" x14ac:dyDescent="0.35">
      <c r="A668" s="48"/>
      <c r="B668" s="48"/>
      <c r="C668" s="48"/>
      <c r="D668" s="1" t="s">
        <v>3</v>
      </c>
      <c r="E668" s="1" t="s">
        <v>39</v>
      </c>
      <c r="F668" s="1">
        <v>365</v>
      </c>
      <c r="G668" s="2">
        <v>246716.3</v>
      </c>
      <c r="H668" s="2">
        <v>630858.19999999995</v>
      </c>
      <c r="I668" s="2">
        <v>543002.6</v>
      </c>
      <c r="J668" s="2">
        <v>1420577.1</v>
      </c>
      <c r="K668" s="2">
        <v>5895</v>
      </c>
      <c r="L668" s="2"/>
      <c r="M668" s="2"/>
      <c r="N668" s="1"/>
    </row>
    <row r="669" spans="1:14" x14ac:dyDescent="0.35">
      <c r="A669" s="48"/>
      <c r="B669" s="48"/>
      <c r="C669" s="48"/>
      <c r="D669" s="1" t="s">
        <v>3</v>
      </c>
      <c r="E669" s="1" t="s">
        <v>39</v>
      </c>
      <c r="F669" s="1">
        <v>365</v>
      </c>
      <c r="G669" s="2">
        <v>292240.2</v>
      </c>
      <c r="H669" s="2">
        <v>745526.4</v>
      </c>
      <c r="I669" s="2">
        <v>770873.5</v>
      </c>
      <c r="J669" s="2">
        <v>1808640.1</v>
      </c>
      <c r="K669" s="2">
        <v>7220</v>
      </c>
      <c r="L669" s="2"/>
      <c r="M669" s="2"/>
      <c r="N669" s="1"/>
    </row>
    <row r="670" spans="1:14" x14ac:dyDescent="0.35">
      <c r="A670" s="48"/>
      <c r="B670" s="48"/>
      <c r="C670" s="48"/>
      <c r="D670" s="1" t="s">
        <v>3</v>
      </c>
      <c r="E670" s="1" t="s">
        <v>39</v>
      </c>
      <c r="F670" s="1">
        <v>365</v>
      </c>
      <c r="G670" s="2">
        <v>393234.2</v>
      </c>
      <c r="H670" s="2">
        <v>992192.5</v>
      </c>
      <c r="I670" s="2">
        <v>906894.2</v>
      </c>
      <c r="J670" s="2">
        <v>2292320.9</v>
      </c>
      <c r="K670" s="2">
        <v>8661</v>
      </c>
      <c r="L670" s="2"/>
      <c r="M670" s="2"/>
      <c r="N670" s="1"/>
    </row>
    <row r="671" spans="1:14" x14ac:dyDescent="0.35">
      <c r="A671" s="48"/>
      <c r="B671" s="48"/>
      <c r="C671" s="48"/>
      <c r="D671" s="1" t="s">
        <v>4</v>
      </c>
      <c r="E671" s="1" t="s">
        <v>39</v>
      </c>
      <c r="F671" s="1">
        <v>365</v>
      </c>
      <c r="G671" s="2">
        <v>44777.4</v>
      </c>
      <c r="H671" s="2">
        <v>125122.4</v>
      </c>
      <c r="I671" s="2">
        <v>140466.29999999999</v>
      </c>
      <c r="J671" s="2">
        <v>310366.09999999998</v>
      </c>
      <c r="K671" s="2">
        <v>1286</v>
      </c>
      <c r="L671" s="2"/>
      <c r="M671" s="2"/>
      <c r="N671" s="1"/>
    </row>
    <row r="672" spans="1:14" x14ac:dyDescent="0.35">
      <c r="A672" s="48"/>
      <c r="B672" s="48"/>
      <c r="C672" s="48"/>
      <c r="D672" s="1" t="s">
        <v>4</v>
      </c>
      <c r="E672" s="1" t="s">
        <v>39</v>
      </c>
      <c r="F672" s="1">
        <v>365</v>
      </c>
      <c r="G672" s="2">
        <v>127229.4</v>
      </c>
      <c r="H672" s="2">
        <v>287149.8</v>
      </c>
      <c r="I672" s="2">
        <v>297324.40000000002</v>
      </c>
      <c r="J672" s="2">
        <v>711703.6</v>
      </c>
      <c r="K672" s="2">
        <v>4158</v>
      </c>
      <c r="L672" s="2"/>
      <c r="M672" s="2"/>
      <c r="N672" s="1"/>
    </row>
    <row r="673" spans="1:14" x14ac:dyDescent="0.35">
      <c r="A673" s="48"/>
      <c r="B673" s="48"/>
      <c r="C673" s="48"/>
      <c r="D673" s="1" t="s">
        <v>3</v>
      </c>
      <c r="E673" s="1" t="s">
        <v>39</v>
      </c>
      <c r="F673" s="1">
        <v>365</v>
      </c>
      <c r="G673" s="2">
        <v>205832.3</v>
      </c>
      <c r="H673" s="2">
        <v>446183.8</v>
      </c>
      <c r="I673" s="2">
        <v>482007.9</v>
      </c>
      <c r="J673" s="2">
        <v>1134024</v>
      </c>
      <c r="K673" s="2">
        <v>10704</v>
      </c>
      <c r="L673" s="2"/>
      <c r="M673" s="2"/>
      <c r="N673" s="1"/>
    </row>
    <row r="674" spans="1:14" x14ac:dyDescent="0.35">
      <c r="A674" s="48"/>
      <c r="B674" s="48"/>
      <c r="C674" s="48"/>
      <c r="D674" s="1" t="s">
        <v>3</v>
      </c>
      <c r="E674" s="1" t="s">
        <v>39</v>
      </c>
      <c r="F674" s="1">
        <v>365</v>
      </c>
      <c r="G674" s="2">
        <v>251835.2</v>
      </c>
      <c r="H674" s="2">
        <v>616527.19999999995</v>
      </c>
      <c r="I674" s="2">
        <v>615237.1</v>
      </c>
      <c r="J674" s="2">
        <v>1483599.5</v>
      </c>
      <c r="K674" s="2">
        <v>7272</v>
      </c>
      <c r="L674" s="2"/>
      <c r="M674" s="2"/>
      <c r="N674" s="1"/>
    </row>
    <row r="675" spans="1:14" x14ac:dyDescent="0.35">
      <c r="A675" s="48"/>
      <c r="B675" s="48"/>
      <c r="C675" s="48"/>
      <c r="D675" s="1" t="s">
        <v>3</v>
      </c>
      <c r="E675" s="1" t="s">
        <v>39</v>
      </c>
      <c r="F675" s="1">
        <v>365</v>
      </c>
      <c r="G675" s="2">
        <v>197061.9</v>
      </c>
      <c r="H675" s="2">
        <v>498407.7</v>
      </c>
      <c r="I675" s="2">
        <v>576484.1</v>
      </c>
      <c r="J675" s="2">
        <v>1271953.7</v>
      </c>
      <c r="K675" s="2">
        <v>3417</v>
      </c>
      <c r="L675" s="2"/>
      <c r="M675" s="2"/>
      <c r="N675" s="1"/>
    </row>
    <row r="676" spans="1:14" x14ac:dyDescent="0.35">
      <c r="A676" s="48"/>
      <c r="B676" s="48"/>
      <c r="C676" s="48"/>
      <c r="D676" s="1" t="s">
        <v>3</v>
      </c>
      <c r="E676" s="1" t="s">
        <v>39</v>
      </c>
      <c r="F676" s="1">
        <v>365</v>
      </c>
      <c r="G676" s="2">
        <v>113285.1</v>
      </c>
      <c r="H676" s="2">
        <v>284220.2</v>
      </c>
      <c r="I676" s="2">
        <v>331000.90000000002</v>
      </c>
      <c r="J676" s="2">
        <v>728506.20000000007</v>
      </c>
      <c r="K676" s="2">
        <v>3281</v>
      </c>
      <c r="L676" s="2"/>
      <c r="M676" s="2"/>
      <c r="N676" s="1"/>
    </row>
    <row r="677" spans="1:14" x14ac:dyDescent="0.35">
      <c r="A677" s="48"/>
      <c r="B677" s="48"/>
      <c r="C677" s="48"/>
      <c r="D677" s="1" t="s">
        <v>3</v>
      </c>
      <c r="E677" s="1" t="s">
        <v>39</v>
      </c>
      <c r="F677" s="1">
        <v>365</v>
      </c>
      <c r="G677" s="2">
        <v>83638.7</v>
      </c>
      <c r="H677" s="2">
        <v>219023.1</v>
      </c>
      <c r="I677" s="2">
        <v>255458.3</v>
      </c>
      <c r="J677" s="2">
        <v>558120.1</v>
      </c>
      <c r="K677" s="2">
        <v>2916</v>
      </c>
      <c r="L677" s="2"/>
      <c r="M677" s="2"/>
      <c r="N677" s="1"/>
    </row>
    <row r="678" spans="1:14" x14ac:dyDescent="0.35">
      <c r="A678" s="48"/>
      <c r="B678" s="48"/>
      <c r="C678" s="48"/>
      <c r="D678" s="1" t="s">
        <v>4</v>
      </c>
      <c r="E678" s="1" t="s">
        <v>39</v>
      </c>
      <c r="F678" s="1">
        <v>365</v>
      </c>
      <c r="G678" s="2">
        <v>14599.93</v>
      </c>
      <c r="H678" s="2">
        <v>42153.03</v>
      </c>
      <c r="I678" s="2">
        <v>31557.61</v>
      </c>
      <c r="J678" s="2">
        <v>88310.57</v>
      </c>
      <c r="K678" s="2">
        <v>814</v>
      </c>
      <c r="L678" s="2"/>
      <c r="M678" s="2"/>
      <c r="N678" s="1"/>
    </row>
    <row r="679" spans="1:14" x14ac:dyDescent="0.35">
      <c r="A679" s="48"/>
      <c r="B679" s="48"/>
      <c r="C679" s="48"/>
      <c r="D679" s="1" t="s">
        <v>3</v>
      </c>
      <c r="E679" s="1" t="s">
        <v>39</v>
      </c>
      <c r="F679" s="1">
        <v>365</v>
      </c>
      <c r="G679" s="2">
        <v>212601.9</v>
      </c>
      <c r="H679" s="2">
        <v>521191.6</v>
      </c>
      <c r="I679" s="2">
        <v>598606.4</v>
      </c>
      <c r="J679" s="2">
        <v>1332399.8999999999</v>
      </c>
      <c r="K679" s="2">
        <v>4797</v>
      </c>
      <c r="L679" s="2"/>
      <c r="M679" s="2"/>
      <c r="N679" s="1"/>
    </row>
    <row r="680" spans="1:14" x14ac:dyDescent="0.35">
      <c r="A680" s="48"/>
      <c r="B680" s="48"/>
      <c r="C680" s="48"/>
      <c r="D680" s="1" t="s">
        <v>3</v>
      </c>
      <c r="E680" s="1" t="s">
        <v>39</v>
      </c>
      <c r="F680" s="1">
        <v>365</v>
      </c>
      <c r="G680" s="2">
        <v>498525.1</v>
      </c>
      <c r="H680" s="2">
        <v>1287126.5</v>
      </c>
      <c r="I680" s="2">
        <v>1638194.9</v>
      </c>
      <c r="J680" s="2">
        <v>3423846.5</v>
      </c>
      <c r="K680" s="2">
        <v>8519</v>
      </c>
      <c r="L680" s="2"/>
      <c r="M680" s="2"/>
      <c r="N680" s="1"/>
    </row>
    <row r="681" spans="1:14" x14ac:dyDescent="0.35">
      <c r="A681" s="48"/>
      <c r="B681" s="48"/>
      <c r="C681" s="48"/>
      <c r="D681" s="1" t="s">
        <v>3</v>
      </c>
      <c r="E681" s="1" t="s">
        <v>39</v>
      </c>
      <c r="F681" s="1">
        <v>365</v>
      </c>
      <c r="G681" s="2">
        <v>393353.6</v>
      </c>
      <c r="H681" s="2">
        <v>978895.1</v>
      </c>
      <c r="I681" s="2">
        <v>942545</v>
      </c>
      <c r="J681" s="2">
        <v>2314793.7000000002</v>
      </c>
      <c r="K681" s="2">
        <v>7443</v>
      </c>
      <c r="L681" s="2"/>
      <c r="M681" s="2"/>
      <c r="N681" s="1"/>
    </row>
    <row r="682" spans="1:14" x14ac:dyDescent="0.35">
      <c r="A682" s="48"/>
      <c r="B682" s="48"/>
      <c r="C682" s="48"/>
      <c r="D682" s="1" t="s">
        <v>3</v>
      </c>
      <c r="E682" s="1" t="s">
        <v>39</v>
      </c>
      <c r="F682" s="1">
        <v>365</v>
      </c>
      <c r="G682" s="2">
        <v>442042.4</v>
      </c>
      <c r="H682" s="2">
        <v>1154006.6000000001</v>
      </c>
      <c r="I682" s="2">
        <v>1188096.7</v>
      </c>
      <c r="J682" s="2">
        <v>2784145.7</v>
      </c>
      <c r="K682" s="2">
        <v>8051</v>
      </c>
      <c r="L682" s="2"/>
      <c r="M682" s="2"/>
      <c r="N682" s="1"/>
    </row>
    <row r="683" spans="1:14" x14ac:dyDescent="0.35">
      <c r="A683" s="48"/>
      <c r="B683" s="48"/>
      <c r="C683" s="48"/>
      <c r="D683" s="1" t="s">
        <v>3</v>
      </c>
      <c r="E683" s="1" t="s">
        <v>39</v>
      </c>
      <c r="F683" s="1">
        <v>365</v>
      </c>
      <c r="G683" s="2">
        <v>423868.9</v>
      </c>
      <c r="H683" s="2">
        <v>1035575.4</v>
      </c>
      <c r="I683" s="2">
        <v>1152449.8</v>
      </c>
      <c r="J683" s="2">
        <v>2611894.1</v>
      </c>
      <c r="K683" s="2">
        <v>8379</v>
      </c>
      <c r="L683" s="2"/>
      <c r="M683" s="2"/>
      <c r="N683" s="1"/>
    </row>
    <row r="684" spans="1:14" x14ac:dyDescent="0.35">
      <c r="A684" s="48"/>
      <c r="B684" s="48"/>
      <c r="C684" s="48"/>
      <c r="D684" s="1" t="s">
        <v>3</v>
      </c>
      <c r="E684" s="1" t="s">
        <v>39</v>
      </c>
      <c r="F684" s="1">
        <v>365</v>
      </c>
      <c r="G684" s="2">
        <v>530203.9</v>
      </c>
      <c r="H684" s="2">
        <v>1410262.2</v>
      </c>
      <c r="I684" s="2">
        <v>1578142.9</v>
      </c>
      <c r="J684" s="2">
        <v>3518609</v>
      </c>
      <c r="K684" s="2">
        <v>9804</v>
      </c>
      <c r="L684" s="2"/>
      <c r="M684" s="2"/>
      <c r="N684" s="1"/>
    </row>
    <row r="685" spans="1:14" x14ac:dyDescent="0.35">
      <c r="A685" s="48"/>
      <c r="B685" s="48"/>
      <c r="C685" s="48"/>
      <c r="D685" s="1" t="s">
        <v>3</v>
      </c>
      <c r="E685" s="1" t="s">
        <v>39</v>
      </c>
      <c r="F685" s="1">
        <v>365</v>
      </c>
      <c r="G685" s="2">
        <v>479046.2</v>
      </c>
      <c r="H685" s="2">
        <v>1126590.8</v>
      </c>
      <c r="I685" s="2">
        <v>1171960.6000000001</v>
      </c>
      <c r="J685" s="2">
        <v>2777597.6</v>
      </c>
      <c r="K685" s="2">
        <v>9466</v>
      </c>
      <c r="L685" s="2"/>
      <c r="M685" s="2"/>
      <c r="N685" s="1"/>
    </row>
    <row r="686" spans="1:14" x14ac:dyDescent="0.35">
      <c r="A686" s="48"/>
      <c r="B686" s="48"/>
      <c r="C686" s="48"/>
      <c r="D686" s="1" t="s">
        <v>4</v>
      </c>
      <c r="E686" s="1" t="s">
        <v>39</v>
      </c>
      <c r="F686" s="1">
        <v>365</v>
      </c>
      <c r="G686" s="2">
        <v>117967</v>
      </c>
      <c r="H686" s="2">
        <v>232069.9</v>
      </c>
      <c r="I686" s="2">
        <v>263988.8</v>
      </c>
      <c r="J686" s="2">
        <v>614025.69999999995</v>
      </c>
      <c r="K686" s="2">
        <v>3024</v>
      </c>
      <c r="L686" s="2"/>
      <c r="M686" s="2"/>
      <c r="N686" s="1"/>
    </row>
    <row r="687" spans="1:14" x14ac:dyDescent="0.35">
      <c r="A687" s="48"/>
      <c r="B687" s="48"/>
      <c r="C687" s="48"/>
      <c r="D687" s="1" t="s">
        <v>4</v>
      </c>
      <c r="E687" s="1" t="s">
        <v>39</v>
      </c>
      <c r="F687" s="1">
        <v>365</v>
      </c>
      <c r="G687" s="2">
        <v>49346.3</v>
      </c>
      <c r="H687" s="2">
        <v>117155.3</v>
      </c>
      <c r="I687" s="2">
        <v>92460.4</v>
      </c>
      <c r="J687" s="2">
        <v>258962</v>
      </c>
      <c r="K687" s="2">
        <v>1111</v>
      </c>
      <c r="L687" s="2"/>
      <c r="M687" s="2"/>
      <c r="N687" s="1"/>
    </row>
    <row r="688" spans="1:14" x14ac:dyDescent="0.35">
      <c r="A688" s="48"/>
      <c r="B688" s="48"/>
      <c r="C688" s="48"/>
      <c r="D688" s="1" t="s">
        <v>4</v>
      </c>
      <c r="E688" s="1" t="s">
        <v>39</v>
      </c>
      <c r="F688" s="1">
        <v>365</v>
      </c>
      <c r="G688" s="2">
        <v>66153.8</v>
      </c>
      <c r="H688" s="2">
        <v>175323.9</v>
      </c>
      <c r="I688" s="2">
        <v>131026</v>
      </c>
      <c r="J688" s="2">
        <v>372503.7</v>
      </c>
      <c r="K688" s="2">
        <v>1446</v>
      </c>
      <c r="L688" s="2"/>
      <c r="M688" s="2"/>
      <c r="N688" s="1"/>
    </row>
    <row r="689" spans="1:14" x14ac:dyDescent="0.35">
      <c r="A689" s="48"/>
      <c r="B689" s="48"/>
      <c r="C689" s="48"/>
      <c r="D689" s="1" t="s">
        <v>3</v>
      </c>
      <c r="E689" s="1" t="s">
        <v>39</v>
      </c>
      <c r="F689" s="1">
        <v>365</v>
      </c>
      <c r="G689" s="2">
        <v>193485.6</v>
      </c>
      <c r="H689" s="2">
        <v>504641.5</v>
      </c>
      <c r="I689" s="2">
        <v>516183.5</v>
      </c>
      <c r="J689" s="2">
        <v>1214310.6000000001</v>
      </c>
      <c r="K689" s="2">
        <v>4524</v>
      </c>
      <c r="L689" s="2"/>
      <c r="M689" s="2"/>
      <c r="N689" s="1"/>
    </row>
    <row r="690" spans="1:14" x14ac:dyDescent="0.35">
      <c r="A690" s="48"/>
      <c r="B690" s="48"/>
      <c r="C690" s="48"/>
      <c r="D690" s="1" t="s">
        <v>3</v>
      </c>
      <c r="E690" s="1" t="s">
        <v>39</v>
      </c>
      <c r="F690" s="1">
        <v>365</v>
      </c>
      <c r="G690" s="2">
        <v>356684.6</v>
      </c>
      <c r="H690" s="2">
        <v>917552.8</v>
      </c>
      <c r="I690" s="2">
        <v>1013862.8</v>
      </c>
      <c r="J690" s="2">
        <v>2288100.2000000002</v>
      </c>
      <c r="K690" s="2">
        <v>6958</v>
      </c>
      <c r="L690" s="2"/>
      <c r="M690" s="2"/>
      <c r="N690" s="1"/>
    </row>
    <row r="691" spans="1:14" x14ac:dyDescent="0.35">
      <c r="A691" s="48"/>
      <c r="B691" s="48"/>
      <c r="C691" s="48"/>
      <c r="D691" s="1" t="s">
        <v>3</v>
      </c>
      <c r="E691" s="1" t="s">
        <v>41</v>
      </c>
      <c r="F691" s="1">
        <v>365</v>
      </c>
      <c r="G691" s="2">
        <v>364906.04</v>
      </c>
      <c r="H691" s="2">
        <v>867251.33</v>
      </c>
      <c r="I691" s="2">
        <v>914954.78</v>
      </c>
      <c r="J691" s="2">
        <v>2147112.15</v>
      </c>
      <c r="K691" s="2">
        <v>6995</v>
      </c>
      <c r="L691" s="2"/>
      <c r="M691" s="2"/>
      <c r="N691" s="1"/>
    </row>
    <row r="692" spans="1:14" x14ac:dyDescent="0.35">
      <c r="A692" s="48"/>
      <c r="B692" s="48"/>
      <c r="C692" s="48"/>
      <c r="D692" s="1" t="s">
        <v>3</v>
      </c>
      <c r="E692" s="1" t="s">
        <v>41</v>
      </c>
      <c r="F692" s="1">
        <v>365</v>
      </c>
      <c r="G692" s="2">
        <v>542179.01</v>
      </c>
      <c r="H692" s="2">
        <v>1426769.8</v>
      </c>
      <c r="I692" s="2">
        <v>1616595.06</v>
      </c>
      <c r="J692" s="2">
        <v>3585543.87</v>
      </c>
      <c r="K692" s="2">
        <v>9709</v>
      </c>
      <c r="L692" s="2"/>
      <c r="M692" s="2"/>
      <c r="N692" s="1"/>
    </row>
    <row r="693" spans="1:14" x14ac:dyDescent="0.35">
      <c r="A693" s="48"/>
      <c r="B693" s="48"/>
      <c r="C693" s="48"/>
      <c r="D693" s="1" t="s">
        <v>5</v>
      </c>
      <c r="E693" s="1" t="s">
        <v>39</v>
      </c>
      <c r="F693" s="1">
        <v>365</v>
      </c>
      <c r="G693" s="2">
        <v>738277</v>
      </c>
      <c r="H693" s="2">
        <v>1727861</v>
      </c>
      <c r="I693" s="2">
        <v>1254962</v>
      </c>
      <c r="J693" s="2">
        <v>3721100</v>
      </c>
      <c r="K693" s="2">
        <v>20084</v>
      </c>
      <c r="L693" s="2"/>
      <c r="M693" s="2"/>
      <c r="N693" s="1"/>
    </row>
    <row r="694" spans="1:14" x14ac:dyDescent="0.35">
      <c r="A694" s="48"/>
      <c r="B694" s="48"/>
      <c r="C694" s="48"/>
      <c r="D694" s="1" t="s">
        <v>3</v>
      </c>
      <c r="E694" s="1" t="s">
        <v>41</v>
      </c>
      <c r="F694" s="1">
        <v>365</v>
      </c>
      <c r="G694" s="2">
        <v>257158.93</v>
      </c>
      <c r="H694" s="2">
        <v>680373.73</v>
      </c>
      <c r="I694" s="2">
        <v>751979</v>
      </c>
      <c r="J694" s="2">
        <v>1689511.66</v>
      </c>
      <c r="K694" s="2">
        <v>4635</v>
      </c>
      <c r="L694" s="2"/>
      <c r="M694" s="2"/>
      <c r="N694" s="1"/>
    </row>
    <row r="695" spans="1:14" x14ac:dyDescent="0.35">
      <c r="A695" s="48"/>
      <c r="B695" s="48"/>
      <c r="C695" s="48"/>
      <c r="D695" s="1" t="s">
        <v>3</v>
      </c>
      <c r="E695" s="1" t="s">
        <v>39</v>
      </c>
      <c r="F695" s="1">
        <v>365</v>
      </c>
      <c r="G695" s="2">
        <v>358156.23</v>
      </c>
      <c r="H695" s="2">
        <v>852323.43</v>
      </c>
      <c r="I695" s="2">
        <v>1361142.84</v>
      </c>
      <c r="J695" s="2">
        <v>2571622.5</v>
      </c>
      <c r="K695" s="2">
        <v>6566</v>
      </c>
      <c r="L695" s="2"/>
      <c r="M695" s="2"/>
      <c r="N695" s="1"/>
    </row>
    <row r="696" spans="1:14" x14ac:dyDescent="0.35">
      <c r="A696" s="48"/>
      <c r="B696" s="48"/>
      <c r="C696" s="48"/>
      <c r="D696" s="1" t="s">
        <v>3</v>
      </c>
      <c r="E696" s="1" t="s">
        <v>39</v>
      </c>
      <c r="F696" s="1">
        <v>365</v>
      </c>
      <c r="G696" s="2">
        <v>332416.28999999998</v>
      </c>
      <c r="H696" s="2">
        <v>736731.63</v>
      </c>
      <c r="I696" s="2">
        <v>727842.12</v>
      </c>
      <c r="J696" s="2">
        <v>1796990.04</v>
      </c>
      <c r="K696" s="2">
        <v>8458</v>
      </c>
      <c r="L696" s="2"/>
      <c r="M696" s="2"/>
      <c r="N696" s="1"/>
    </row>
    <row r="697" spans="1:14" x14ac:dyDescent="0.35">
      <c r="A697" s="48"/>
      <c r="B697" s="48"/>
      <c r="C697" s="48"/>
      <c r="D697" s="1" t="s">
        <v>3</v>
      </c>
      <c r="E697" s="1" t="s">
        <v>39</v>
      </c>
      <c r="F697" s="1">
        <v>365</v>
      </c>
      <c r="G697" s="2">
        <v>500114.01</v>
      </c>
      <c r="H697" s="2">
        <v>1135430.82</v>
      </c>
      <c r="I697" s="2">
        <v>1205835.72</v>
      </c>
      <c r="J697" s="2">
        <v>2841380.55</v>
      </c>
      <c r="K697" s="2">
        <v>10774</v>
      </c>
      <c r="L697" s="2"/>
      <c r="M697" s="2"/>
      <c r="N697" s="1"/>
    </row>
    <row r="698" spans="1:14" x14ac:dyDescent="0.35">
      <c r="A698" s="48"/>
      <c r="B698" s="48"/>
      <c r="C698" s="48"/>
      <c r="D698" s="1" t="s">
        <v>3</v>
      </c>
      <c r="E698" s="1" t="s">
        <v>39</v>
      </c>
      <c r="F698" s="1">
        <v>365</v>
      </c>
      <c r="G698" s="2">
        <v>267234.58</v>
      </c>
      <c r="H698" s="2">
        <v>590356.78</v>
      </c>
      <c r="I698" s="2">
        <v>668507.66</v>
      </c>
      <c r="J698" s="2">
        <v>1526099.02</v>
      </c>
      <c r="K698" s="2">
        <v>5621</v>
      </c>
      <c r="L698" s="2"/>
      <c r="M698" s="2"/>
      <c r="N698" s="1"/>
    </row>
    <row r="699" spans="1:14" x14ac:dyDescent="0.35">
      <c r="A699" s="48"/>
      <c r="B699" s="48"/>
      <c r="C699" s="48"/>
      <c r="D699" s="1" t="s">
        <v>3</v>
      </c>
      <c r="E699" s="1" t="s">
        <v>39</v>
      </c>
      <c r="F699" s="1">
        <v>365</v>
      </c>
      <c r="G699" s="2">
        <v>417250.68</v>
      </c>
      <c r="H699" s="2">
        <v>859197.16</v>
      </c>
      <c r="I699" s="2">
        <v>947278.4</v>
      </c>
      <c r="J699" s="2">
        <v>2223726.2400000002</v>
      </c>
      <c r="K699" s="2">
        <v>8630</v>
      </c>
      <c r="L699" s="2"/>
      <c r="M699" s="2"/>
      <c r="N699" s="1"/>
    </row>
    <row r="700" spans="1:14" x14ac:dyDescent="0.35">
      <c r="A700" s="48"/>
      <c r="B700" s="48"/>
      <c r="C700" s="48"/>
      <c r="D700" s="1" t="s">
        <v>3</v>
      </c>
      <c r="E700" s="1" t="s">
        <v>39</v>
      </c>
      <c r="F700" s="1">
        <v>365</v>
      </c>
      <c r="G700" s="2">
        <v>303730.32</v>
      </c>
      <c r="H700" s="2">
        <v>626674.52</v>
      </c>
      <c r="I700" s="2">
        <v>731450</v>
      </c>
      <c r="J700" s="2">
        <v>1661854.84</v>
      </c>
      <c r="K700" s="2">
        <v>6160</v>
      </c>
      <c r="L700" s="2"/>
      <c r="M700" s="2"/>
      <c r="N700" s="1"/>
    </row>
    <row r="701" spans="1:14" x14ac:dyDescent="0.35">
      <c r="A701" s="48"/>
      <c r="B701" s="48"/>
      <c r="C701" s="48"/>
      <c r="D701" s="1" t="s">
        <v>3</v>
      </c>
      <c r="E701" s="1" t="s">
        <v>41</v>
      </c>
      <c r="F701" s="1">
        <v>365</v>
      </c>
      <c r="G701" s="2">
        <v>514928</v>
      </c>
      <c r="H701" s="2">
        <v>1276081.76</v>
      </c>
      <c r="I701" s="2">
        <v>1484577.64</v>
      </c>
      <c r="J701" s="2">
        <v>3275587.4</v>
      </c>
      <c r="K701" s="2">
        <v>12524</v>
      </c>
      <c r="L701" s="2"/>
      <c r="M701" s="2"/>
      <c r="N701" s="1"/>
    </row>
    <row r="702" spans="1:14" x14ac:dyDescent="0.35">
      <c r="A702" s="48"/>
      <c r="B702" s="48"/>
      <c r="C702" s="48"/>
      <c r="D702" s="1" t="s">
        <v>4</v>
      </c>
      <c r="E702" s="1" t="s">
        <v>40</v>
      </c>
      <c r="F702" s="1">
        <v>365</v>
      </c>
      <c r="G702" s="2">
        <v>38862.449999999997</v>
      </c>
      <c r="H702" s="2">
        <v>87208.27</v>
      </c>
      <c r="I702" s="2">
        <v>140756.66</v>
      </c>
      <c r="J702" s="2">
        <v>266827.38</v>
      </c>
      <c r="K702" s="2">
        <v>940</v>
      </c>
      <c r="L702" s="2"/>
      <c r="M702" s="2"/>
      <c r="N702" s="1"/>
    </row>
    <row r="703" spans="1:14" x14ac:dyDescent="0.35">
      <c r="A703" s="48"/>
      <c r="B703" s="48"/>
      <c r="C703" s="48"/>
      <c r="D703" s="1" t="s">
        <v>3</v>
      </c>
      <c r="E703" s="1" t="s">
        <v>39</v>
      </c>
      <c r="F703" s="1">
        <v>365</v>
      </c>
      <c r="G703" s="2">
        <v>163601.70000000001</v>
      </c>
      <c r="H703" s="2">
        <v>419361.54</v>
      </c>
      <c r="I703" s="2">
        <v>677352.87</v>
      </c>
      <c r="J703" s="2">
        <v>1260316.1099999999</v>
      </c>
      <c r="K703" s="2">
        <v>2604</v>
      </c>
      <c r="L703" s="2"/>
      <c r="M703" s="2"/>
      <c r="N703" s="1"/>
    </row>
    <row r="704" spans="1:14" x14ac:dyDescent="0.35">
      <c r="A704" s="48"/>
      <c r="B704" s="48"/>
      <c r="C704" s="48"/>
      <c r="D704" s="1" t="s">
        <v>4</v>
      </c>
      <c r="E704" s="1" t="s">
        <v>39</v>
      </c>
      <c r="F704" s="1">
        <v>365</v>
      </c>
      <c r="G704" s="2">
        <v>79569.61</v>
      </c>
      <c r="H704" s="2">
        <v>228247.06</v>
      </c>
      <c r="I704" s="2">
        <v>364426.59</v>
      </c>
      <c r="J704" s="2">
        <v>672243.26</v>
      </c>
      <c r="K704" s="2">
        <v>2093</v>
      </c>
      <c r="L704" s="2"/>
      <c r="M704" s="2"/>
      <c r="N704" s="1"/>
    </row>
    <row r="705" spans="1:14" x14ac:dyDescent="0.35">
      <c r="A705" s="48"/>
      <c r="B705" s="48"/>
      <c r="C705" s="48"/>
      <c r="D705" s="1" t="s">
        <v>3</v>
      </c>
      <c r="E705" s="1" t="s">
        <v>39</v>
      </c>
      <c r="F705" s="1">
        <v>365</v>
      </c>
      <c r="G705" s="2">
        <v>245543.31</v>
      </c>
      <c r="H705" s="2">
        <v>621031.17000000004</v>
      </c>
      <c r="I705" s="2">
        <v>1004845.05</v>
      </c>
      <c r="J705" s="2">
        <v>1871419.53</v>
      </c>
      <c r="K705" s="2">
        <v>4073</v>
      </c>
      <c r="L705" s="2"/>
      <c r="M705" s="2"/>
      <c r="N705" s="1"/>
    </row>
    <row r="706" spans="1:14" x14ac:dyDescent="0.35">
      <c r="A706" s="48"/>
      <c r="B706" s="48"/>
      <c r="C706" s="48"/>
      <c r="D706" s="1" t="s">
        <v>3</v>
      </c>
      <c r="E706" s="1" t="s">
        <v>39</v>
      </c>
      <c r="F706" s="1">
        <v>365</v>
      </c>
      <c r="G706" s="2">
        <v>163508.22</v>
      </c>
      <c r="H706" s="2">
        <v>379056.39</v>
      </c>
      <c r="I706" s="2">
        <v>674602.97</v>
      </c>
      <c r="J706" s="2">
        <v>1217167.58</v>
      </c>
      <c r="K706" s="2">
        <v>5120</v>
      </c>
      <c r="L706" s="2"/>
      <c r="M706" s="2"/>
      <c r="N706" s="1"/>
    </row>
    <row r="707" spans="1:14" x14ac:dyDescent="0.35">
      <c r="A707" s="48"/>
      <c r="B707" s="48"/>
      <c r="C707" s="48"/>
      <c r="D707" s="1" t="s">
        <v>4</v>
      </c>
      <c r="E707" s="1" t="s">
        <v>40</v>
      </c>
      <c r="F707" s="1">
        <v>365</v>
      </c>
      <c r="G707" s="2">
        <v>92085.15</v>
      </c>
      <c r="H707" s="2">
        <v>202948.66</v>
      </c>
      <c r="I707" s="2">
        <v>260229.88</v>
      </c>
      <c r="J707" s="2">
        <v>555263.68999999994</v>
      </c>
      <c r="K707" s="2">
        <v>3092</v>
      </c>
      <c r="L707" s="2"/>
      <c r="M707" s="2"/>
      <c r="N707" s="1"/>
    </row>
    <row r="708" spans="1:14" x14ac:dyDescent="0.35">
      <c r="A708" s="48"/>
      <c r="B708" s="48"/>
      <c r="C708" s="48"/>
      <c r="D708" s="1" t="s">
        <v>4</v>
      </c>
      <c r="E708" s="1" t="s">
        <v>41</v>
      </c>
      <c r="F708" s="1">
        <v>365</v>
      </c>
      <c r="G708" s="2">
        <v>21473.85</v>
      </c>
      <c r="H708" s="2">
        <v>50086.28</v>
      </c>
      <c r="I708" s="2">
        <v>87497.31</v>
      </c>
      <c r="J708" s="2">
        <v>159057.44</v>
      </c>
      <c r="K708" s="2">
        <v>514</v>
      </c>
      <c r="L708" s="2"/>
      <c r="M708" s="2"/>
      <c r="N708" s="1"/>
    </row>
    <row r="709" spans="1:14" x14ac:dyDescent="0.35">
      <c r="A709" s="48"/>
      <c r="B709" s="48"/>
      <c r="C709" s="48"/>
      <c r="D709" s="1" t="s">
        <v>4</v>
      </c>
      <c r="E709" s="1" t="s">
        <v>41</v>
      </c>
      <c r="F709" s="1">
        <v>212</v>
      </c>
      <c r="G709" s="2">
        <v>24478.41</v>
      </c>
      <c r="H709" s="2">
        <v>62094.03</v>
      </c>
      <c r="I709" s="2">
        <v>95229.63</v>
      </c>
      <c r="J709" s="2">
        <v>181802.07</v>
      </c>
      <c r="K709" s="2">
        <v>622</v>
      </c>
      <c r="L709" s="2"/>
      <c r="M709" s="2"/>
      <c r="N709" s="1"/>
    </row>
    <row r="710" spans="1:14" x14ac:dyDescent="0.35">
      <c r="A710" s="48"/>
      <c r="B710" s="48"/>
      <c r="C710" s="48"/>
      <c r="D710" s="1" t="s">
        <v>3</v>
      </c>
      <c r="E710" s="1" t="s">
        <v>41</v>
      </c>
      <c r="F710" s="1">
        <v>212</v>
      </c>
      <c r="G710" s="2">
        <v>10983.36</v>
      </c>
      <c r="H710" s="2">
        <v>28113.9</v>
      </c>
      <c r="I710" s="2">
        <v>50583.51</v>
      </c>
      <c r="J710" s="2">
        <v>89680.77</v>
      </c>
      <c r="K710" s="2">
        <v>560</v>
      </c>
      <c r="L710" s="2"/>
      <c r="M710" s="2"/>
      <c r="N710" s="1"/>
    </row>
    <row r="711" spans="1:14" x14ac:dyDescent="0.35">
      <c r="A711" s="48"/>
      <c r="B711" s="48"/>
      <c r="C711" s="48"/>
      <c r="D711" s="1" t="s">
        <v>60</v>
      </c>
      <c r="E711" s="1" t="s">
        <v>39</v>
      </c>
      <c r="F711" s="1">
        <v>365</v>
      </c>
      <c r="G711" s="2">
        <v>4655644.1500000004</v>
      </c>
      <c r="H711" s="2">
        <v>14155128.939999999</v>
      </c>
      <c r="I711" s="2">
        <v>21557948.73</v>
      </c>
      <c r="J711" s="2">
        <v>40368721.82</v>
      </c>
      <c r="K711" s="2" t="s">
        <v>1</v>
      </c>
      <c r="L711" s="2"/>
      <c r="M711" s="2"/>
      <c r="N711" s="1"/>
    </row>
    <row r="712" spans="1:14" x14ac:dyDescent="0.35">
      <c r="A712" s="48"/>
      <c r="B712" s="48"/>
      <c r="C712" s="48"/>
      <c r="D712" s="1" t="s">
        <v>60</v>
      </c>
      <c r="E712" s="1" t="s">
        <v>39</v>
      </c>
      <c r="F712" s="1">
        <v>365</v>
      </c>
      <c r="G712" s="2">
        <v>4423766.6100000003</v>
      </c>
      <c r="H712" s="2">
        <v>9556573.0099999998</v>
      </c>
      <c r="I712" s="2">
        <v>15866313.43</v>
      </c>
      <c r="J712" s="2">
        <v>29846653.050000001</v>
      </c>
      <c r="K712" s="2" t="s">
        <v>1</v>
      </c>
      <c r="L712" s="2"/>
      <c r="M712" s="2"/>
      <c r="N712" s="1"/>
    </row>
    <row r="713" spans="1:14" x14ac:dyDescent="0.35">
      <c r="A713" s="48"/>
      <c r="B713" s="48"/>
      <c r="C713" s="48"/>
      <c r="D713" s="1" t="s">
        <v>60</v>
      </c>
      <c r="E713" s="1" t="s">
        <v>39</v>
      </c>
      <c r="F713" s="1">
        <v>365</v>
      </c>
      <c r="G713" s="2">
        <v>6377998.9199999999</v>
      </c>
      <c r="H713" s="2">
        <v>16127817.26</v>
      </c>
      <c r="I713" s="2">
        <v>39550672.490000002</v>
      </c>
      <c r="J713" s="2">
        <v>62056488.670000002</v>
      </c>
      <c r="K713" s="2">
        <v>265026</v>
      </c>
      <c r="L713" s="2"/>
      <c r="M713" s="2"/>
      <c r="N713" s="1"/>
    </row>
    <row r="714" spans="1:14" x14ac:dyDescent="0.35">
      <c r="A714" s="48"/>
      <c r="B714" s="48"/>
      <c r="C714" s="48"/>
      <c r="D714" s="1" t="s">
        <v>38</v>
      </c>
      <c r="E714" s="1" t="s">
        <v>39</v>
      </c>
      <c r="F714" s="1">
        <v>305</v>
      </c>
      <c r="G714" s="2">
        <v>2481.38</v>
      </c>
      <c r="H714" s="2">
        <v>6576.43</v>
      </c>
      <c r="I714" s="2">
        <v>5075.46</v>
      </c>
      <c r="J714" s="2">
        <v>14133.27</v>
      </c>
      <c r="K714" s="2" t="s">
        <v>1</v>
      </c>
      <c r="L714" s="2"/>
      <c r="M714" s="2"/>
      <c r="N714" s="1"/>
    </row>
    <row r="715" spans="1:14" x14ac:dyDescent="0.35">
      <c r="A715" s="48"/>
      <c r="B715" s="48"/>
      <c r="C715" s="48"/>
      <c r="D715" s="1" t="s">
        <v>4</v>
      </c>
      <c r="E715" s="1" t="s">
        <v>39</v>
      </c>
      <c r="F715" s="1">
        <v>365</v>
      </c>
      <c r="G715" s="2">
        <v>53489.3</v>
      </c>
      <c r="H715" s="2">
        <v>139087.79999999999</v>
      </c>
      <c r="I715" s="2">
        <v>159728</v>
      </c>
      <c r="J715" s="2">
        <v>352305.1</v>
      </c>
      <c r="K715" s="2">
        <v>2131</v>
      </c>
      <c r="L715" s="2"/>
      <c r="M715" s="2"/>
      <c r="N715" s="1"/>
    </row>
    <row r="716" spans="1:14" x14ac:dyDescent="0.35">
      <c r="A716" s="48"/>
      <c r="B716" s="48"/>
      <c r="C716" s="48"/>
      <c r="D716" s="1" t="s">
        <v>4</v>
      </c>
      <c r="E716" s="1" t="s">
        <v>39</v>
      </c>
      <c r="F716" s="1">
        <v>365</v>
      </c>
      <c r="G716" s="2">
        <v>79135.679999999993</v>
      </c>
      <c r="H716" s="2">
        <v>226909.34</v>
      </c>
      <c r="I716" s="2">
        <v>212522.13</v>
      </c>
      <c r="J716" s="2">
        <v>518567.15</v>
      </c>
      <c r="K716" s="2">
        <v>3136</v>
      </c>
      <c r="L716" s="2"/>
      <c r="M716" s="2"/>
      <c r="N716" s="1"/>
    </row>
    <row r="717" spans="1:14" x14ac:dyDescent="0.35">
      <c r="A717" s="48"/>
      <c r="B717" s="48"/>
      <c r="C717" s="48"/>
      <c r="D717" s="1" t="s">
        <v>5</v>
      </c>
      <c r="E717" s="1" t="s">
        <v>39</v>
      </c>
      <c r="F717" s="1">
        <v>365</v>
      </c>
      <c r="G717" s="2">
        <v>2391306.6</v>
      </c>
      <c r="H717" s="2">
        <v>6489955.2000000002</v>
      </c>
      <c r="I717" s="2">
        <v>12670702.199999999</v>
      </c>
      <c r="J717" s="2">
        <v>21551964</v>
      </c>
      <c r="K717" s="2">
        <v>46152</v>
      </c>
      <c r="L717" s="2"/>
      <c r="M717" s="2"/>
      <c r="N717" s="1"/>
    </row>
    <row r="718" spans="1:14" x14ac:dyDescent="0.35">
      <c r="A718" s="48"/>
      <c r="B718" s="48"/>
      <c r="C718" s="48"/>
      <c r="D718" s="1" t="s">
        <v>5</v>
      </c>
      <c r="E718" s="1" t="s">
        <v>39</v>
      </c>
      <c r="F718" s="1">
        <v>365</v>
      </c>
      <c r="G718" s="2">
        <v>338971.11</v>
      </c>
      <c r="H718" s="2">
        <v>967707.76</v>
      </c>
      <c r="I718" s="2">
        <v>971049.21</v>
      </c>
      <c r="J718" s="2">
        <v>2277728.08</v>
      </c>
      <c r="K718" s="2">
        <v>22329</v>
      </c>
      <c r="L718" s="2"/>
      <c r="M718" s="2"/>
      <c r="N718" s="1"/>
    </row>
    <row r="719" spans="1:14" x14ac:dyDescent="0.35">
      <c r="A719" s="48"/>
      <c r="B719" s="48"/>
      <c r="C719" s="48"/>
      <c r="D719" s="1" t="s">
        <v>5</v>
      </c>
      <c r="E719" s="1" t="s">
        <v>39</v>
      </c>
      <c r="F719" s="1">
        <v>365</v>
      </c>
      <c r="G719" s="2">
        <v>272968.93</v>
      </c>
      <c r="H719" s="2">
        <v>727522.11</v>
      </c>
      <c r="I719" s="2">
        <v>1229855.32</v>
      </c>
      <c r="J719" s="2">
        <v>2230346.3600000003</v>
      </c>
      <c r="K719" s="2">
        <v>4992</v>
      </c>
      <c r="L719" s="2"/>
      <c r="M719" s="2"/>
      <c r="N719" s="1"/>
    </row>
    <row r="720" spans="1:14" x14ac:dyDescent="0.35">
      <c r="A720" s="48"/>
      <c r="B720" s="48"/>
      <c r="C720" s="48"/>
      <c r="D720" s="1" t="s">
        <v>67</v>
      </c>
      <c r="E720" s="1" t="s">
        <v>39</v>
      </c>
      <c r="F720" s="1">
        <v>365</v>
      </c>
      <c r="G720" s="2">
        <v>7542.66</v>
      </c>
      <c r="H720" s="2">
        <v>15811.53</v>
      </c>
      <c r="I720" s="2">
        <v>11932.96</v>
      </c>
      <c r="J720" s="2">
        <v>35287.15</v>
      </c>
      <c r="K720" s="2">
        <v>3210</v>
      </c>
      <c r="L720" s="2"/>
      <c r="M720" s="2"/>
      <c r="N720" s="1"/>
    </row>
    <row r="721" spans="1:14" x14ac:dyDescent="0.35">
      <c r="A721" s="48"/>
      <c r="B721" s="48"/>
      <c r="C721" s="48"/>
      <c r="D721" s="1" t="s">
        <v>5</v>
      </c>
      <c r="E721" s="1" t="s">
        <v>39</v>
      </c>
      <c r="F721" s="1">
        <v>365</v>
      </c>
      <c r="G721" s="2">
        <v>115830.7</v>
      </c>
      <c r="H721" s="2">
        <v>289572.40000000002</v>
      </c>
      <c r="I721" s="2">
        <v>372423</v>
      </c>
      <c r="J721" s="2">
        <v>777826.10000000009</v>
      </c>
      <c r="K721" s="2">
        <v>3510</v>
      </c>
      <c r="L721" s="2"/>
      <c r="M721" s="2"/>
      <c r="N721" s="1"/>
    </row>
    <row r="722" spans="1:14" x14ac:dyDescent="0.35">
      <c r="A722" s="48"/>
      <c r="B722" s="48"/>
      <c r="C722" s="48"/>
      <c r="D722" s="1" t="s">
        <v>5</v>
      </c>
      <c r="E722" s="1" t="s">
        <v>39</v>
      </c>
      <c r="F722" s="1">
        <v>365</v>
      </c>
      <c r="G722" s="2">
        <v>1428.8</v>
      </c>
      <c r="H722" s="2">
        <v>3874.1</v>
      </c>
      <c r="I722" s="2">
        <v>7000.9</v>
      </c>
      <c r="J722" s="2">
        <v>12303.8</v>
      </c>
      <c r="K722" s="2">
        <v>36</v>
      </c>
      <c r="L722" s="2"/>
      <c r="M722" s="2"/>
      <c r="N722" s="1"/>
    </row>
    <row r="723" spans="1:14" x14ac:dyDescent="0.35">
      <c r="A723" s="48"/>
      <c r="B723" s="48"/>
      <c r="C723" s="48"/>
      <c r="D723" s="1" t="s">
        <v>67</v>
      </c>
      <c r="E723" s="1" t="s">
        <v>39</v>
      </c>
      <c r="F723" s="1">
        <v>365</v>
      </c>
      <c r="G723" s="2">
        <v>0</v>
      </c>
      <c r="H723" s="2">
        <v>1436.23</v>
      </c>
      <c r="I723" s="2">
        <v>0</v>
      </c>
      <c r="J723" s="2">
        <v>1436.23</v>
      </c>
      <c r="K723" s="2">
        <v>35</v>
      </c>
      <c r="L723" s="2"/>
      <c r="M723" s="2"/>
      <c r="N723" s="1"/>
    </row>
    <row r="724" spans="1:14" x14ac:dyDescent="0.35">
      <c r="A724" s="48"/>
      <c r="B724" s="48"/>
      <c r="C724" s="48"/>
      <c r="D724" s="1" t="s">
        <v>5</v>
      </c>
      <c r="E724" s="1" t="s">
        <v>39</v>
      </c>
      <c r="F724" s="1">
        <v>365</v>
      </c>
      <c r="G724" s="2">
        <v>41928.300000000003</v>
      </c>
      <c r="H724" s="2">
        <v>655220.29</v>
      </c>
      <c r="I724" s="2">
        <v>2187359.37</v>
      </c>
      <c r="J724" s="2">
        <v>2884507.96</v>
      </c>
      <c r="K724" s="2">
        <v>3840</v>
      </c>
      <c r="L724" s="2"/>
      <c r="M724" s="2"/>
      <c r="N724" s="1"/>
    </row>
    <row r="725" spans="1:14" x14ac:dyDescent="0.35">
      <c r="A725" s="48"/>
      <c r="B725" s="48"/>
      <c r="C725" s="48"/>
      <c r="D725" s="1" t="s">
        <v>67</v>
      </c>
      <c r="E725" s="1" t="s">
        <v>39</v>
      </c>
      <c r="F725" s="1">
        <v>365</v>
      </c>
      <c r="G725" s="2">
        <v>0</v>
      </c>
      <c r="H725" s="2">
        <v>480.9</v>
      </c>
      <c r="I725" s="2">
        <v>0</v>
      </c>
      <c r="J725" s="2">
        <v>480.9</v>
      </c>
      <c r="K725" s="2">
        <v>2500</v>
      </c>
      <c r="L725" s="2"/>
      <c r="M725" s="2"/>
      <c r="N725" s="1"/>
    </row>
    <row r="726" spans="1:14" x14ac:dyDescent="0.35">
      <c r="A726" s="48"/>
      <c r="B726" s="48"/>
      <c r="C726" s="48"/>
      <c r="D726" s="1" t="s">
        <v>5</v>
      </c>
      <c r="E726" s="1" t="s">
        <v>39</v>
      </c>
      <c r="F726" s="1">
        <v>365</v>
      </c>
      <c r="G726" s="2">
        <v>156270.29999999999</v>
      </c>
      <c r="H726" s="2">
        <v>671861.1</v>
      </c>
      <c r="I726" s="2">
        <v>1192345.2</v>
      </c>
      <c r="J726" s="2">
        <v>2020476.5999999999</v>
      </c>
      <c r="K726" s="2">
        <v>5789</v>
      </c>
      <c r="L726" s="2"/>
      <c r="M726" s="2"/>
      <c r="N726" s="1"/>
    </row>
    <row r="727" spans="1:14" x14ac:dyDescent="0.35">
      <c r="A727" s="48"/>
      <c r="B727" s="48"/>
      <c r="C727" s="48"/>
      <c r="D727" s="1" t="s">
        <v>5</v>
      </c>
      <c r="E727" s="1" t="s">
        <v>39</v>
      </c>
      <c r="F727" s="1">
        <v>365</v>
      </c>
      <c r="G727" s="2">
        <v>12549.72</v>
      </c>
      <c r="H727" s="2">
        <v>290263.8</v>
      </c>
      <c r="I727" s="2">
        <v>628930.07999999996</v>
      </c>
      <c r="J727" s="2">
        <v>931743.59999999986</v>
      </c>
      <c r="K727" s="2">
        <v>292</v>
      </c>
      <c r="L727" s="2"/>
      <c r="M727" s="2"/>
      <c r="N727" s="1"/>
    </row>
    <row r="728" spans="1:14" x14ac:dyDescent="0.35">
      <c r="A728" s="48"/>
      <c r="B728" s="48"/>
      <c r="C728" s="48"/>
      <c r="D728" s="1" t="s">
        <v>5</v>
      </c>
      <c r="E728" s="1" t="s">
        <v>39</v>
      </c>
      <c r="F728" s="1">
        <v>365</v>
      </c>
      <c r="G728" s="2">
        <v>2199.6</v>
      </c>
      <c r="H728" s="2">
        <v>6781.2</v>
      </c>
      <c r="I728" s="2">
        <v>11481.6</v>
      </c>
      <c r="J728" s="2">
        <v>20462.400000000001</v>
      </c>
      <c r="K728" s="2">
        <v>239</v>
      </c>
      <c r="L728" s="2"/>
      <c r="M728" s="2"/>
      <c r="N728" s="1"/>
    </row>
    <row r="729" spans="1:14" x14ac:dyDescent="0.35">
      <c r="A729" s="48"/>
      <c r="B729" s="48"/>
      <c r="C729" s="48"/>
      <c r="D729" s="1" t="s">
        <v>4</v>
      </c>
      <c r="E729" s="1" t="s">
        <v>39</v>
      </c>
      <c r="F729" s="1">
        <v>365</v>
      </c>
      <c r="G729" s="2">
        <v>63540.2</v>
      </c>
      <c r="H729" s="2">
        <v>148990.6</v>
      </c>
      <c r="I729" s="2">
        <v>139933.20000000001</v>
      </c>
      <c r="J729" s="2">
        <v>352464</v>
      </c>
      <c r="K729" s="2">
        <v>1524</v>
      </c>
      <c r="L729" s="2"/>
      <c r="M729" s="2"/>
      <c r="N729" s="1"/>
    </row>
    <row r="730" spans="1:14" x14ac:dyDescent="0.35">
      <c r="A730" s="48"/>
      <c r="B730" s="48"/>
      <c r="C730" s="48"/>
      <c r="D730" s="1" t="s">
        <v>3</v>
      </c>
      <c r="E730" s="1" t="s">
        <v>39</v>
      </c>
      <c r="F730" s="1">
        <v>365</v>
      </c>
      <c r="G730" s="2">
        <v>91731.15</v>
      </c>
      <c r="H730" s="2">
        <v>198890.8</v>
      </c>
      <c r="I730" s="2">
        <v>293959.90999999997</v>
      </c>
      <c r="J730" s="2">
        <v>584581.85999999987</v>
      </c>
      <c r="K730" s="2">
        <v>2263</v>
      </c>
      <c r="L730" s="2"/>
      <c r="M730" s="2"/>
      <c r="N730" s="1"/>
    </row>
    <row r="731" spans="1:14" x14ac:dyDescent="0.35">
      <c r="A731" s="48"/>
      <c r="B731" s="48"/>
      <c r="C731" s="48"/>
      <c r="D731" s="1" t="s">
        <v>3</v>
      </c>
      <c r="E731" s="1" t="s">
        <v>39</v>
      </c>
      <c r="F731" s="1">
        <v>365</v>
      </c>
      <c r="G731" s="2">
        <v>394654.7</v>
      </c>
      <c r="H731" s="2">
        <v>1042002.6</v>
      </c>
      <c r="I731" s="2">
        <v>1820562.7</v>
      </c>
      <c r="J731" s="2">
        <v>3257220</v>
      </c>
      <c r="K731" s="2">
        <v>6366</v>
      </c>
      <c r="L731" s="2"/>
      <c r="M731" s="2"/>
      <c r="N731" s="1"/>
    </row>
    <row r="732" spans="1:14" x14ac:dyDescent="0.35">
      <c r="A732" s="48"/>
      <c r="B732" s="48"/>
      <c r="C732" s="48"/>
      <c r="D732" s="1" t="s">
        <v>3</v>
      </c>
      <c r="E732" s="1" t="s">
        <v>39</v>
      </c>
      <c r="F732" s="1">
        <v>365</v>
      </c>
      <c r="G732" s="2">
        <v>256524.2</v>
      </c>
      <c r="H732" s="2">
        <v>656053.30000000005</v>
      </c>
      <c r="I732" s="2">
        <v>1150653</v>
      </c>
      <c r="J732" s="2">
        <v>2063230.5</v>
      </c>
      <c r="K732" s="2">
        <v>4272</v>
      </c>
      <c r="L732" s="2"/>
      <c r="M732" s="2"/>
      <c r="N732" s="1"/>
    </row>
    <row r="733" spans="1:14" x14ac:dyDescent="0.35">
      <c r="A733" s="48"/>
      <c r="B733" s="48"/>
      <c r="C733" s="48"/>
      <c r="D733" s="1" t="s">
        <v>3</v>
      </c>
      <c r="E733" s="1" t="s">
        <v>39</v>
      </c>
      <c r="F733" s="1">
        <v>365</v>
      </c>
      <c r="G733" s="2">
        <v>173180.2</v>
      </c>
      <c r="H733" s="2">
        <v>472570.1</v>
      </c>
      <c r="I733" s="2">
        <v>830836.8</v>
      </c>
      <c r="J733" s="2">
        <v>1476587.1</v>
      </c>
      <c r="K733" s="2">
        <v>3332</v>
      </c>
      <c r="L733" s="2"/>
      <c r="M733" s="2"/>
      <c r="N733" s="1"/>
    </row>
    <row r="734" spans="1:14" x14ac:dyDescent="0.35">
      <c r="A734" s="48"/>
      <c r="B734" s="48"/>
      <c r="C734" s="48"/>
      <c r="D734" s="1" t="s">
        <v>3</v>
      </c>
      <c r="E734" s="1" t="s">
        <v>39</v>
      </c>
      <c r="F734" s="1">
        <v>365</v>
      </c>
      <c r="G734" s="2">
        <v>119874.6</v>
      </c>
      <c r="H734" s="2">
        <v>299747.59999999998</v>
      </c>
      <c r="I734" s="2">
        <v>526679.80000000005</v>
      </c>
      <c r="J734" s="2">
        <v>946302</v>
      </c>
      <c r="K734" s="2">
        <v>2124</v>
      </c>
      <c r="L734" s="2"/>
      <c r="M734" s="2"/>
      <c r="N734" s="1"/>
    </row>
    <row r="735" spans="1:14" x14ac:dyDescent="0.35">
      <c r="A735" s="48"/>
      <c r="B735" s="48"/>
      <c r="C735" s="48"/>
      <c r="D735" s="1" t="s">
        <v>4</v>
      </c>
      <c r="E735" s="1" t="s">
        <v>39</v>
      </c>
      <c r="F735" s="1">
        <v>365</v>
      </c>
      <c r="G735" s="2">
        <v>64084.38</v>
      </c>
      <c r="H735" s="2">
        <v>167604.29999999999</v>
      </c>
      <c r="I735" s="2">
        <v>297091.44</v>
      </c>
      <c r="J735" s="2">
        <v>528780.12</v>
      </c>
      <c r="K735" s="2">
        <v>1017</v>
      </c>
      <c r="L735" s="2"/>
      <c r="M735" s="2"/>
      <c r="N735" s="1"/>
    </row>
    <row r="736" spans="1:14" x14ac:dyDescent="0.35">
      <c r="A736" s="48"/>
      <c r="B736" s="48"/>
      <c r="C736" s="48"/>
      <c r="D736" s="1" t="s">
        <v>3</v>
      </c>
      <c r="E736" s="1" t="s">
        <v>39</v>
      </c>
      <c r="F736" s="1">
        <v>365</v>
      </c>
      <c r="G736" s="2">
        <v>168991.22</v>
      </c>
      <c r="H736" s="2">
        <v>435603.96</v>
      </c>
      <c r="I736" s="2">
        <v>768836.84</v>
      </c>
      <c r="J736" s="2">
        <v>1373432.02</v>
      </c>
      <c r="K736" s="2">
        <v>3103</v>
      </c>
      <c r="L736" s="2"/>
      <c r="M736" s="2"/>
      <c r="N736" s="1"/>
    </row>
    <row r="737" spans="1:14" x14ac:dyDescent="0.35">
      <c r="A737" s="48"/>
      <c r="B737" s="48"/>
      <c r="C737" s="48"/>
      <c r="D737" s="1" t="s">
        <v>3</v>
      </c>
      <c r="E737" s="1" t="s">
        <v>39</v>
      </c>
      <c r="F737" s="1">
        <v>365</v>
      </c>
      <c r="G737" s="2">
        <v>134596.18</v>
      </c>
      <c r="H737" s="2">
        <v>337289.41</v>
      </c>
      <c r="I737" s="2">
        <v>600438.98</v>
      </c>
      <c r="J737" s="2">
        <v>1072324.5699999998</v>
      </c>
      <c r="K737" s="2">
        <v>2343</v>
      </c>
      <c r="L737" s="2"/>
      <c r="M737" s="2"/>
      <c r="N737" s="1"/>
    </row>
    <row r="738" spans="1:14" x14ac:dyDescent="0.35">
      <c r="A738" s="48"/>
      <c r="B738" s="48"/>
      <c r="C738" s="48"/>
      <c r="D738" s="1" t="s">
        <v>3</v>
      </c>
      <c r="E738" s="1" t="s">
        <v>39</v>
      </c>
      <c r="F738" s="1">
        <v>365</v>
      </c>
      <c r="G738" s="2">
        <v>113289.9</v>
      </c>
      <c r="H738" s="2">
        <v>292207.7</v>
      </c>
      <c r="I738" s="2">
        <v>526496.30000000005</v>
      </c>
      <c r="J738" s="2">
        <v>931993.9</v>
      </c>
      <c r="K738" s="2">
        <v>1940</v>
      </c>
      <c r="L738" s="2"/>
      <c r="M738" s="2"/>
      <c r="N738" s="1"/>
    </row>
    <row r="739" spans="1:14" x14ac:dyDescent="0.35">
      <c r="A739" s="48"/>
      <c r="B739" s="48"/>
      <c r="C739" s="48"/>
      <c r="D739" s="1" t="s">
        <v>3</v>
      </c>
      <c r="E739" s="1" t="s">
        <v>39</v>
      </c>
      <c r="F739" s="1">
        <v>365</v>
      </c>
      <c r="G739" s="2">
        <v>175451.27</v>
      </c>
      <c r="H739" s="2">
        <v>460170.39</v>
      </c>
      <c r="I739" s="2">
        <v>822239.78</v>
      </c>
      <c r="J739" s="2">
        <v>1457861.44</v>
      </c>
      <c r="K739" s="2">
        <v>3048</v>
      </c>
      <c r="L739" s="2"/>
      <c r="M739" s="2"/>
      <c r="N739" s="1"/>
    </row>
    <row r="740" spans="1:14" x14ac:dyDescent="0.35">
      <c r="A740" s="48"/>
      <c r="B740" s="48"/>
      <c r="C740" s="48"/>
      <c r="D740" s="1" t="s">
        <v>4</v>
      </c>
      <c r="E740" s="1" t="s">
        <v>40</v>
      </c>
      <c r="F740" s="1">
        <v>365</v>
      </c>
      <c r="G740" s="2">
        <v>67267.679999999993</v>
      </c>
      <c r="H740" s="2">
        <v>155278.07999999999</v>
      </c>
      <c r="I740" s="2">
        <v>244316.32</v>
      </c>
      <c r="J740" s="2">
        <v>466862.07999999996</v>
      </c>
      <c r="K740" s="2">
        <v>1564</v>
      </c>
      <c r="L740" s="2"/>
      <c r="M740" s="2"/>
      <c r="N740" s="1"/>
    </row>
    <row r="741" spans="1:14" x14ac:dyDescent="0.35">
      <c r="A741" s="48"/>
      <c r="B741" s="48"/>
      <c r="C741" s="48"/>
      <c r="D741" s="1" t="s">
        <v>4</v>
      </c>
      <c r="E741" s="1" t="s">
        <v>41</v>
      </c>
      <c r="F741" s="1">
        <v>365</v>
      </c>
      <c r="G741" s="2">
        <v>56965.59</v>
      </c>
      <c r="H741" s="2">
        <v>136630.65</v>
      </c>
      <c r="I741" s="2">
        <v>213170.52</v>
      </c>
      <c r="J741" s="2">
        <v>406766.76</v>
      </c>
      <c r="K741" s="2">
        <v>1189</v>
      </c>
      <c r="L741" s="2"/>
      <c r="M741" s="2"/>
      <c r="N741" s="1"/>
    </row>
    <row r="742" spans="1:14" x14ac:dyDescent="0.35">
      <c r="A742" s="48"/>
      <c r="B742" s="48"/>
      <c r="C742" s="48"/>
      <c r="D742" s="1" t="s">
        <v>4</v>
      </c>
      <c r="E742" s="1" t="s">
        <v>40</v>
      </c>
      <c r="F742" s="1">
        <v>365</v>
      </c>
      <c r="G742" s="2">
        <v>38057.72</v>
      </c>
      <c r="H742" s="2">
        <v>85538.01</v>
      </c>
      <c r="I742" s="2">
        <v>110473.28</v>
      </c>
      <c r="J742" s="2">
        <v>234069.01</v>
      </c>
      <c r="K742" s="2">
        <v>936</v>
      </c>
      <c r="L742" s="2"/>
      <c r="M742" s="2"/>
      <c r="N742" s="1"/>
    </row>
    <row r="743" spans="1:14" x14ac:dyDescent="0.35">
      <c r="A743" s="48"/>
      <c r="B743" s="48"/>
      <c r="C743" s="48"/>
      <c r="D743" s="1" t="s">
        <v>2</v>
      </c>
      <c r="E743" s="1" t="s">
        <v>41</v>
      </c>
      <c r="F743" s="1">
        <v>365</v>
      </c>
      <c r="G743" s="2">
        <v>35357.410000000003</v>
      </c>
      <c r="H743" s="2">
        <v>76305.23</v>
      </c>
      <c r="I743" s="2">
        <v>115234.11</v>
      </c>
      <c r="J743" s="2">
        <v>226896.75</v>
      </c>
      <c r="K743" s="2">
        <v>815</v>
      </c>
      <c r="L743" s="2"/>
      <c r="M743" s="2"/>
      <c r="N743" s="1"/>
    </row>
    <row r="744" spans="1:14" x14ac:dyDescent="0.35">
      <c r="A744" s="48"/>
      <c r="B744" s="48"/>
      <c r="C744" s="48"/>
      <c r="D744" s="1" t="s">
        <v>4</v>
      </c>
      <c r="E744" s="1" t="s">
        <v>41</v>
      </c>
      <c r="F744" s="1">
        <v>365</v>
      </c>
      <c r="G744" s="2">
        <v>99287.02</v>
      </c>
      <c r="H744" s="2">
        <v>230761</v>
      </c>
      <c r="I744" s="2">
        <v>369150.83</v>
      </c>
      <c r="J744" s="2">
        <v>699198.85000000009</v>
      </c>
      <c r="K744" s="2">
        <v>2347</v>
      </c>
      <c r="L744" s="2"/>
      <c r="M744" s="2"/>
      <c r="N744" s="1"/>
    </row>
    <row r="745" spans="1:14" x14ac:dyDescent="0.35">
      <c r="A745" s="48"/>
      <c r="B745" s="48"/>
      <c r="C745" s="48"/>
      <c r="D745" s="1" t="s">
        <v>4</v>
      </c>
      <c r="E745" s="1" t="s">
        <v>41</v>
      </c>
      <c r="F745" s="1">
        <v>365</v>
      </c>
      <c r="G745" s="2">
        <v>143175.19</v>
      </c>
      <c r="H745" s="2">
        <v>331158.33</v>
      </c>
      <c r="I745" s="2">
        <v>475890.62</v>
      </c>
      <c r="J745" s="2">
        <v>950224.14</v>
      </c>
      <c r="K745" s="2">
        <v>2682</v>
      </c>
      <c r="L745" s="2"/>
      <c r="M745" s="2"/>
      <c r="N745" s="1"/>
    </row>
    <row r="746" spans="1:14" x14ac:dyDescent="0.35">
      <c r="A746" s="48"/>
      <c r="B746" s="48"/>
      <c r="C746" s="48"/>
      <c r="D746" s="1" t="s">
        <v>4</v>
      </c>
      <c r="E746" s="1" t="s">
        <v>41</v>
      </c>
      <c r="F746" s="1">
        <v>365</v>
      </c>
      <c r="G746" s="2">
        <v>44021.440000000002</v>
      </c>
      <c r="H746" s="2">
        <v>119915.24</v>
      </c>
      <c r="I746" s="2">
        <v>179450.1</v>
      </c>
      <c r="J746" s="2">
        <v>343386.78</v>
      </c>
      <c r="K746" s="2">
        <v>809</v>
      </c>
      <c r="L746" s="2"/>
      <c r="M746" s="2"/>
      <c r="N746" s="1"/>
    </row>
    <row r="747" spans="1:14" x14ac:dyDescent="0.35">
      <c r="A747" s="48"/>
      <c r="B747" s="48"/>
      <c r="C747" s="48"/>
      <c r="D747" s="1" t="s">
        <v>2</v>
      </c>
      <c r="E747" s="1" t="s">
        <v>41</v>
      </c>
      <c r="F747" s="1">
        <v>365</v>
      </c>
      <c r="G747" s="2">
        <v>15627.35</v>
      </c>
      <c r="H747" s="2">
        <v>47538.15</v>
      </c>
      <c r="I747" s="2">
        <v>40774.800000000003</v>
      </c>
      <c r="J747" s="2">
        <v>103940.3</v>
      </c>
      <c r="K747" s="2">
        <v>456</v>
      </c>
      <c r="L747" s="2"/>
      <c r="M747" s="2"/>
      <c r="N747" s="1"/>
    </row>
    <row r="748" spans="1:14" x14ac:dyDescent="0.35">
      <c r="A748" s="48"/>
      <c r="B748" s="48"/>
      <c r="C748" s="48"/>
      <c r="D748" s="1" t="s">
        <v>3</v>
      </c>
      <c r="E748" s="1" t="s">
        <v>39</v>
      </c>
      <c r="F748" s="1">
        <v>365</v>
      </c>
      <c r="G748" s="2">
        <v>110793.7</v>
      </c>
      <c r="H748" s="2">
        <v>313111.84999999998</v>
      </c>
      <c r="I748" s="2">
        <v>433626.88</v>
      </c>
      <c r="J748" s="2">
        <v>857532.42999999993</v>
      </c>
      <c r="K748" s="2">
        <v>3065</v>
      </c>
      <c r="L748" s="2"/>
      <c r="M748" s="2"/>
      <c r="N748" s="1"/>
    </row>
    <row r="749" spans="1:14" x14ac:dyDescent="0.35">
      <c r="A749" s="48"/>
      <c r="B749" s="48"/>
      <c r="C749" s="48"/>
      <c r="D749" s="1" t="s">
        <v>3</v>
      </c>
      <c r="E749" s="1" t="s">
        <v>39</v>
      </c>
      <c r="F749" s="1">
        <v>365</v>
      </c>
      <c r="G749" s="2">
        <v>129610.37</v>
      </c>
      <c r="H749" s="2">
        <v>349693.09</v>
      </c>
      <c r="I749" s="2">
        <v>248138.09</v>
      </c>
      <c r="J749" s="2">
        <v>727441.55</v>
      </c>
      <c r="K749" s="2">
        <v>3573</v>
      </c>
      <c r="L749" s="2"/>
      <c r="M749" s="2"/>
      <c r="N749" s="1"/>
    </row>
    <row r="750" spans="1:14" x14ac:dyDescent="0.35">
      <c r="A750" s="48"/>
      <c r="B750" s="48"/>
      <c r="C750" s="48"/>
      <c r="D750" s="1" t="s">
        <v>4</v>
      </c>
      <c r="E750" s="1" t="s">
        <v>39</v>
      </c>
      <c r="F750" s="1">
        <v>365</v>
      </c>
      <c r="G750" s="2">
        <v>53815.95</v>
      </c>
      <c r="H750" s="2">
        <v>151679.26999999999</v>
      </c>
      <c r="I750" s="2">
        <v>148768.31</v>
      </c>
      <c r="J750" s="2">
        <v>354263.52999999997</v>
      </c>
      <c r="K750" s="2">
        <v>1576</v>
      </c>
      <c r="L750" s="2"/>
      <c r="M750" s="2"/>
      <c r="N750" s="1"/>
    </row>
    <row r="751" spans="1:14" x14ac:dyDescent="0.35">
      <c r="A751" s="48"/>
      <c r="B751" s="48"/>
      <c r="C751" s="48"/>
      <c r="D751" s="1" t="s">
        <v>5</v>
      </c>
      <c r="E751" s="1" t="s">
        <v>39</v>
      </c>
      <c r="F751" s="1">
        <v>365</v>
      </c>
      <c r="G751" s="2">
        <v>175748.48000000001</v>
      </c>
      <c r="H751" s="2">
        <v>432879.52</v>
      </c>
      <c r="I751" s="2">
        <v>620010.72</v>
      </c>
      <c r="J751" s="2">
        <v>1228638.72</v>
      </c>
      <c r="K751" s="2">
        <v>3901</v>
      </c>
      <c r="L751" s="2"/>
      <c r="M751" s="2"/>
      <c r="N751" s="1"/>
    </row>
    <row r="752" spans="1:14" x14ac:dyDescent="0.35">
      <c r="A752" s="48"/>
      <c r="B752" s="48"/>
      <c r="C752" s="48"/>
      <c r="D752" s="1" t="s">
        <v>3</v>
      </c>
      <c r="E752" s="1" t="s">
        <v>39</v>
      </c>
      <c r="F752" s="1">
        <v>365</v>
      </c>
      <c r="G752" s="2">
        <v>697354.38</v>
      </c>
      <c r="H752" s="2">
        <v>1664800.29</v>
      </c>
      <c r="I752" s="2">
        <v>1997994.99</v>
      </c>
      <c r="J752" s="2">
        <v>4360149.66</v>
      </c>
      <c r="K752" s="2">
        <v>12254</v>
      </c>
      <c r="L752" s="2"/>
      <c r="M752" s="2"/>
      <c r="N752" s="1"/>
    </row>
    <row r="753" spans="1:14" x14ac:dyDescent="0.35">
      <c r="A753" s="48"/>
      <c r="B753" s="48"/>
      <c r="C753" s="48"/>
      <c r="D753" s="1" t="s">
        <v>4</v>
      </c>
      <c r="E753" s="1" t="s">
        <v>41</v>
      </c>
      <c r="F753" s="1">
        <v>365</v>
      </c>
      <c r="G753" s="2">
        <v>118129.5</v>
      </c>
      <c r="H753" s="2">
        <v>228339.6</v>
      </c>
      <c r="I753" s="2">
        <v>309684.3</v>
      </c>
      <c r="J753" s="2">
        <v>656153.39999999991</v>
      </c>
      <c r="K753" s="2">
        <v>5247</v>
      </c>
      <c r="L753" s="2"/>
      <c r="M753" s="2"/>
      <c r="N753" s="1"/>
    </row>
    <row r="754" spans="1:14" x14ac:dyDescent="0.35">
      <c r="A754" s="48"/>
      <c r="B754" s="48"/>
      <c r="C754" s="48"/>
      <c r="D754" s="1" t="s">
        <v>2</v>
      </c>
      <c r="E754" s="1" t="s">
        <v>40</v>
      </c>
      <c r="F754" s="1">
        <v>365</v>
      </c>
      <c r="G754" s="2">
        <v>24107.56</v>
      </c>
      <c r="H754" s="2">
        <v>47009.52</v>
      </c>
      <c r="I754" s="2">
        <v>65481.19</v>
      </c>
      <c r="J754" s="2">
        <v>136598.27000000002</v>
      </c>
      <c r="K754" s="2">
        <v>734</v>
      </c>
      <c r="L754" s="2"/>
      <c r="M754" s="2"/>
      <c r="N754" s="1"/>
    </row>
    <row r="755" spans="1:14" x14ac:dyDescent="0.35">
      <c r="A755" s="48"/>
      <c r="B755" s="48"/>
      <c r="C755" s="48"/>
      <c r="D755" s="1" t="s">
        <v>2</v>
      </c>
      <c r="E755" s="1" t="s">
        <v>40</v>
      </c>
      <c r="F755" s="1">
        <v>365</v>
      </c>
      <c r="G755" s="2">
        <v>17689.34</v>
      </c>
      <c r="H755" s="2">
        <v>36981.01</v>
      </c>
      <c r="I755" s="2">
        <v>48010.33</v>
      </c>
      <c r="J755" s="2">
        <v>102680.68000000001</v>
      </c>
      <c r="K755" s="2">
        <v>492</v>
      </c>
      <c r="L755" s="2"/>
      <c r="M755" s="2"/>
      <c r="N755" s="1"/>
    </row>
    <row r="756" spans="1:14" x14ac:dyDescent="0.35">
      <c r="A756" s="48"/>
      <c r="B756" s="48"/>
      <c r="C756" s="48"/>
      <c r="D756" s="1" t="s">
        <v>2</v>
      </c>
      <c r="E756" s="1" t="s">
        <v>39</v>
      </c>
      <c r="F756" s="1">
        <v>365</v>
      </c>
      <c r="G756" s="2">
        <v>22362</v>
      </c>
      <c r="H756" s="2">
        <v>59134.69</v>
      </c>
      <c r="I756" s="2">
        <v>69641.58</v>
      </c>
      <c r="J756" s="2">
        <v>151138.27000000002</v>
      </c>
      <c r="K756" s="2">
        <v>659</v>
      </c>
      <c r="L756" s="2"/>
      <c r="M756" s="2"/>
      <c r="N756" s="1"/>
    </row>
    <row r="757" spans="1:14" x14ac:dyDescent="0.35">
      <c r="A757" s="48"/>
      <c r="B757" s="48"/>
      <c r="C757" s="48"/>
      <c r="D757" s="1" t="s">
        <v>4</v>
      </c>
      <c r="E757" s="1" t="s">
        <v>41</v>
      </c>
      <c r="F757" s="1">
        <v>0</v>
      </c>
      <c r="G757" s="2">
        <v>0</v>
      </c>
      <c r="H757" s="2">
        <v>0</v>
      </c>
      <c r="I757" s="2">
        <v>0</v>
      </c>
      <c r="J757" s="2">
        <v>0</v>
      </c>
      <c r="K757" s="2">
        <v>0</v>
      </c>
      <c r="L757" s="2"/>
      <c r="M757" s="2"/>
      <c r="N757" s="1" t="s">
        <v>52</v>
      </c>
    </row>
    <row r="758" spans="1:14" x14ac:dyDescent="0.35">
      <c r="A758" s="48"/>
      <c r="B758" s="48"/>
      <c r="C758" s="48"/>
      <c r="D758" s="1" t="s">
        <v>4</v>
      </c>
      <c r="E758" s="1" t="s">
        <v>41</v>
      </c>
      <c r="F758" s="1">
        <v>365</v>
      </c>
      <c r="G758" s="2">
        <v>102175.08</v>
      </c>
      <c r="H758" s="2">
        <v>250205.46</v>
      </c>
      <c r="I758" s="2">
        <v>368372.04</v>
      </c>
      <c r="J758" s="2">
        <v>720752.58</v>
      </c>
      <c r="K758" s="2">
        <v>2676</v>
      </c>
      <c r="L758" s="2"/>
      <c r="M758" s="2"/>
      <c r="N758" s="1"/>
    </row>
    <row r="759" spans="1:14" x14ac:dyDescent="0.35">
      <c r="A759" s="48"/>
      <c r="B759" s="48"/>
      <c r="C759" s="48"/>
      <c r="D759" s="1" t="s">
        <v>2</v>
      </c>
      <c r="E759" s="1" t="s">
        <v>41</v>
      </c>
      <c r="F759" s="1">
        <v>90</v>
      </c>
      <c r="G759" s="2">
        <v>300.08</v>
      </c>
      <c r="H759" s="2">
        <v>1523.98</v>
      </c>
      <c r="I759" s="2">
        <v>1465.71</v>
      </c>
      <c r="J759" s="2">
        <v>3289.77</v>
      </c>
      <c r="K759" s="2">
        <v>18</v>
      </c>
      <c r="L759" s="2"/>
      <c r="M759" s="2"/>
      <c r="N759" s="1"/>
    </row>
    <row r="760" spans="1:14" x14ac:dyDescent="0.35">
      <c r="A760" s="48"/>
      <c r="B760" s="48"/>
      <c r="C760" s="48"/>
      <c r="D760" s="1" t="s">
        <v>3</v>
      </c>
      <c r="E760" s="1" t="s">
        <v>39</v>
      </c>
      <c r="F760" s="1">
        <v>365</v>
      </c>
      <c r="G760" s="2">
        <v>223655.13</v>
      </c>
      <c r="H760" s="2">
        <v>427643.22</v>
      </c>
      <c r="I760" s="2">
        <v>434307.75</v>
      </c>
      <c r="J760" s="2">
        <v>1085606.1000000001</v>
      </c>
      <c r="K760" s="2">
        <v>8155</v>
      </c>
      <c r="L760" s="2"/>
      <c r="M760" s="2"/>
      <c r="N760" s="1"/>
    </row>
    <row r="761" spans="1:14" x14ac:dyDescent="0.35">
      <c r="A761" s="48"/>
      <c r="B761" s="48"/>
      <c r="C761" s="48"/>
      <c r="D761" s="1" t="s">
        <v>3</v>
      </c>
      <c r="E761" s="1" t="s">
        <v>39</v>
      </c>
      <c r="F761" s="1">
        <v>365</v>
      </c>
      <c r="G761" s="2">
        <v>251935.85</v>
      </c>
      <c r="H761" s="2">
        <v>560720.81999999995</v>
      </c>
      <c r="I761" s="2">
        <v>821539.92</v>
      </c>
      <c r="J761" s="2">
        <v>1634196.5899999999</v>
      </c>
      <c r="K761" s="2">
        <v>6504</v>
      </c>
      <c r="L761" s="2"/>
      <c r="M761" s="2"/>
      <c r="N761" s="1"/>
    </row>
    <row r="762" spans="1:14" x14ac:dyDescent="0.35">
      <c r="A762" s="48"/>
      <c r="B762" s="48"/>
      <c r="C762" s="48"/>
      <c r="D762" s="1" t="s">
        <v>3</v>
      </c>
      <c r="E762" s="1" t="s">
        <v>39</v>
      </c>
      <c r="F762" s="1">
        <v>365</v>
      </c>
      <c r="G762" s="2">
        <v>329416.17</v>
      </c>
      <c r="H762" s="2">
        <v>726253.72</v>
      </c>
      <c r="I762" s="2">
        <v>1713814.14</v>
      </c>
      <c r="J762" s="2">
        <v>2769484.03</v>
      </c>
      <c r="K762" s="2">
        <v>7676</v>
      </c>
      <c r="L762" s="2"/>
      <c r="M762" s="2"/>
      <c r="N762" s="1"/>
    </row>
    <row r="763" spans="1:14" x14ac:dyDescent="0.35">
      <c r="A763" s="48"/>
      <c r="B763" s="48"/>
      <c r="C763" s="48"/>
      <c r="D763" s="1" t="s">
        <v>3</v>
      </c>
      <c r="E763" s="1" t="s">
        <v>39</v>
      </c>
      <c r="F763" s="1">
        <v>365</v>
      </c>
      <c r="G763" s="2">
        <v>212083.48</v>
      </c>
      <c r="H763" s="2">
        <v>489852.83</v>
      </c>
      <c r="I763" s="2">
        <v>394396.46</v>
      </c>
      <c r="J763" s="2">
        <v>1096332.77</v>
      </c>
      <c r="K763" s="2">
        <v>7005</v>
      </c>
      <c r="L763" s="2"/>
      <c r="M763" s="2"/>
      <c r="N763" s="1"/>
    </row>
    <row r="764" spans="1:14" x14ac:dyDescent="0.35">
      <c r="A764" s="48"/>
      <c r="B764" s="48"/>
      <c r="C764" s="48"/>
      <c r="D764" s="1" t="s">
        <v>3</v>
      </c>
      <c r="E764" s="1" t="s">
        <v>39</v>
      </c>
      <c r="F764" s="1">
        <v>365</v>
      </c>
      <c r="G764" s="2">
        <v>126219.66</v>
      </c>
      <c r="H764" s="2">
        <v>260137.44</v>
      </c>
      <c r="I764" s="2">
        <v>282337.34999999998</v>
      </c>
      <c r="J764" s="2">
        <v>668694.44999999995</v>
      </c>
      <c r="K764" s="2">
        <v>5717</v>
      </c>
      <c r="L764" s="2"/>
      <c r="M764" s="2"/>
      <c r="N764" s="1"/>
    </row>
    <row r="765" spans="1:14" x14ac:dyDescent="0.35">
      <c r="A765" s="48"/>
      <c r="B765" s="48"/>
      <c r="C765" s="48"/>
      <c r="D765" s="1" t="s">
        <v>3</v>
      </c>
      <c r="E765" s="1" t="s">
        <v>39</v>
      </c>
      <c r="F765" s="1">
        <v>365</v>
      </c>
      <c r="G765" s="2">
        <v>424211.13</v>
      </c>
      <c r="H765" s="2">
        <v>730700.64</v>
      </c>
      <c r="I765" s="2">
        <v>1111099.22</v>
      </c>
      <c r="J765" s="2">
        <v>2266010.9900000002</v>
      </c>
      <c r="K765" s="2">
        <v>10812</v>
      </c>
      <c r="L765" s="2"/>
      <c r="M765" s="2"/>
      <c r="N765" s="1"/>
    </row>
    <row r="766" spans="1:14" x14ac:dyDescent="0.35">
      <c r="A766" s="48"/>
      <c r="B766" s="48"/>
      <c r="C766" s="48"/>
      <c r="D766" s="1" t="s">
        <v>3</v>
      </c>
      <c r="E766" s="1" t="s">
        <v>39</v>
      </c>
      <c r="F766" s="1">
        <v>365</v>
      </c>
      <c r="G766" s="2">
        <v>528266.41</v>
      </c>
      <c r="H766" s="2">
        <v>1364206.95</v>
      </c>
      <c r="I766" s="2">
        <v>1409566.06</v>
      </c>
      <c r="J766" s="2">
        <v>3302039.42</v>
      </c>
      <c r="K766" s="2">
        <v>9893</v>
      </c>
      <c r="L766" s="2"/>
      <c r="M766" s="2"/>
      <c r="N766" s="1"/>
    </row>
    <row r="767" spans="1:14" x14ac:dyDescent="0.35">
      <c r="A767" s="48"/>
      <c r="B767" s="48"/>
      <c r="C767" s="48"/>
      <c r="D767" s="1" t="s">
        <v>3</v>
      </c>
      <c r="E767" s="1" t="s">
        <v>39</v>
      </c>
      <c r="F767" s="1">
        <v>365</v>
      </c>
      <c r="G767" s="2">
        <v>477512.93</v>
      </c>
      <c r="H767" s="2">
        <v>1159197.8</v>
      </c>
      <c r="I767" s="2">
        <v>1198816.5900000001</v>
      </c>
      <c r="J767" s="2">
        <v>2835527.3200000003</v>
      </c>
      <c r="K767" s="2">
        <v>9275</v>
      </c>
      <c r="L767" s="2"/>
      <c r="M767" s="2"/>
      <c r="N767" s="1"/>
    </row>
    <row r="768" spans="1:14" x14ac:dyDescent="0.35">
      <c r="A768" s="48"/>
      <c r="B768" s="48"/>
      <c r="C768" s="48"/>
      <c r="D768" s="1" t="s">
        <v>3</v>
      </c>
      <c r="E768" s="1" t="s">
        <v>39</v>
      </c>
      <c r="F768" s="1">
        <v>365</v>
      </c>
      <c r="G768" s="2">
        <v>177431.67999999999</v>
      </c>
      <c r="H768" s="2">
        <v>441234.25</v>
      </c>
      <c r="I768" s="2">
        <v>515299.41</v>
      </c>
      <c r="J768" s="2">
        <v>1133965.3399999999</v>
      </c>
      <c r="K768" s="2">
        <v>3420</v>
      </c>
      <c r="L768" s="2"/>
      <c r="M768" s="2"/>
      <c r="N768" s="1"/>
    </row>
    <row r="769" spans="1:14" x14ac:dyDescent="0.35">
      <c r="A769" s="48"/>
      <c r="B769" s="48"/>
      <c r="C769" s="48"/>
      <c r="D769" s="1" t="s">
        <v>3</v>
      </c>
      <c r="E769" s="1" t="s">
        <v>39</v>
      </c>
      <c r="F769" s="1">
        <v>365</v>
      </c>
      <c r="G769" s="2">
        <v>132245.41</v>
      </c>
      <c r="H769" s="2">
        <v>353753.07</v>
      </c>
      <c r="I769" s="2">
        <v>463413.15</v>
      </c>
      <c r="J769" s="2">
        <v>949411.63</v>
      </c>
      <c r="K769" s="2">
        <v>2847</v>
      </c>
      <c r="L769" s="2"/>
      <c r="M769" s="2"/>
      <c r="N769" s="1"/>
    </row>
    <row r="770" spans="1:14" x14ac:dyDescent="0.35">
      <c r="A770" s="48"/>
      <c r="B770" s="48"/>
      <c r="C770" s="48"/>
      <c r="D770" s="1" t="s">
        <v>3</v>
      </c>
      <c r="E770" s="1" t="s">
        <v>39</v>
      </c>
      <c r="F770" s="1">
        <v>365</v>
      </c>
      <c r="G770" s="2">
        <v>173996.22</v>
      </c>
      <c r="H770" s="2">
        <v>450110.17</v>
      </c>
      <c r="I770" s="2">
        <v>435731.24</v>
      </c>
      <c r="J770" s="2">
        <v>1059837.6299999999</v>
      </c>
      <c r="K770" s="2">
        <v>2942</v>
      </c>
      <c r="L770" s="2"/>
      <c r="M770" s="2"/>
      <c r="N770" s="1"/>
    </row>
    <row r="771" spans="1:14" x14ac:dyDescent="0.35">
      <c r="A771" s="48"/>
      <c r="B771" s="48"/>
      <c r="C771" s="48"/>
      <c r="D771" s="1" t="s">
        <v>4</v>
      </c>
      <c r="E771" s="1" t="s">
        <v>39</v>
      </c>
      <c r="F771" s="1">
        <v>365</v>
      </c>
      <c r="G771" s="2">
        <v>14743.04</v>
      </c>
      <c r="H771" s="2">
        <v>51750.879999999997</v>
      </c>
      <c r="I771" s="2">
        <v>103734.24</v>
      </c>
      <c r="J771" s="2">
        <v>170228.16</v>
      </c>
      <c r="K771" s="2">
        <v>492</v>
      </c>
      <c r="L771" s="2"/>
      <c r="M771" s="2"/>
      <c r="N771" s="1"/>
    </row>
    <row r="772" spans="1:14" x14ac:dyDescent="0.35">
      <c r="A772" s="48"/>
      <c r="B772" s="48"/>
      <c r="C772" s="48"/>
      <c r="D772" s="1" t="s">
        <v>3</v>
      </c>
      <c r="E772" s="1" t="s">
        <v>39</v>
      </c>
      <c r="F772" s="1">
        <v>365</v>
      </c>
      <c r="G772" s="2">
        <v>131348.96</v>
      </c>
      <c r="H772" s="2">
        <v>385259.68</v>
      </c>
      <c r="I772" s="2">
        <v>477711.68</v>
      </c>
      <c r="J772" s="2">
        <v>994320.32000000007</v>
      </c>
      <c r="K772" s="2">
        <v>2608</v>
      </c>
      <c r="L772" s="2"/>
      <c r="M772" s="2"/>
      <c r="N772" s="1"/>
    </row>
    <row r="773" spans="1:14" x14ac:dyDescent="0.35">
      <c r="A773" s="48"/>
      <c r="B773" s="48"/>
      <c r="C773" s="48"/>
      <c r="D773" s="1" t="s">
        <v>3</v>
      </c>
      <c r="E773" s="1" t="s">
        <v>39</v>
      </c>
      <c r="F773" s="1">
        <v>365</v>
      </c>
      <c r="G773" s="2">
        <v>160981.44</v>
      </c>
      <c r="H773" s="2">
        <v>417136.48</v>
      </c>
      <c r="I773" s="2">
        <v>440015.84</v>
      </c>
      <c r="J773" s="2">
        <v>1018133.76</v>
      </c>
      <c r="K773" s="2">
        <v>3158</v>
      </c>
      <c r="L773" s="2"/>
      <c r="M773" s="2"/>
      <c r="N773" s="1"/>
    </row>
    <row r="774" spans="1:14" x14ac:dyDescent="0.35">
      <c r="A774" s="48"/>
      <c r="B774" s="48"/>
      <c r="C774" s="48"/>
      <c r="D774" s="1" t="s">
        <v>4</v>
      </c>
      <c r="E774" s="1" t="s">
        <v>39</v>
      </c>
      <c r="F774" s="1">
        <v>365</v>
      </c>
      <c r="G774" s="2">
        <v>63754.879999999997</v>
      </c>
      <c r="H774" s="2">
        <v>172237.12</v>
      </c>
      <c r="I774" s="2">
        <v>154264.32000000001</v>
      </c>
      <c r="J774" s="2">
        <v>390256.32</v>
      </c>
      <c r="K774" s="2">
        <v>1562</v>
      </c>
      <c r="L774" s="2"/>
      <c r="M774" s="2"/>
      <c r="N774" s="1"/>
    </row>
    <row r="775" spans="1:14" x14ac:dyDescent="0.35">
      <c r="A775" s="48"/>
      <c r="B775" s="48"/>
      <c r="C775" s="48"/>
      <c r="D775" s="1" t="s">
        <v>3</v>
      </c>
      <c r="E775" s="1" t="s">
        <v>39</v>
      </c>
      <c r="F775" s="1">
        <v>365</v>
      </c>
      <c r="G775" s="2">
        <v>163503.01</v>
      </c>
      <c r="H775" s="2">
        <v>454088.75</v>
      </c>
      <c r="I775" s="2">
        <v>416418.45</v>
      </c>
      <c r="J775" s="2">
        <v>1034010.21</v>
      </c>
      <c r="K775" s="2">
        <v>3743</v>
      </c>
      <c r="L775" s="2"/>
      <c r="M775" s="2"/>
      <c r="N775" s="1"/>
    </row>
    <row r="776" spans="1:14" x14ac:dyDescent="0.35">
      <c r="A776" s="48"/>
      <c r="B776" s="48"/>
      <c r="C776" s="48"/>
      <c r="D776" s="1" t="s">
        <v>4</v>
      </c>
      <c r="E776" s="1" t="s">
        <v>39</v>
      </c>
      <c r="F776" s="1">
        <v>365</v>
      </c>
      <c r="G776" s="2">
        <v>62574</v>
      </c>
      <c r="H776" s="2">
        <v>168849.32</v>
      </c>
      <c r="I776" s="2">
        <v>145812.64000000001</v>
      </c>
      <c r="J776" s="2">
        <v>377235.96</v>
      </c>
      <c r="K776" s="2">
        <v>1404</v>
      </c>
      <c r="L776" s="2"/>
      <c r="M776" s="2"/>
      <c r="N776" s="1"/>
    </row>
    <row r="777" spans="1:14" x14ac:dyDescent="0.35">
      <c r="A777" s="48"/>
      <c r="B777" s="48"/>
      <c r="C777" s="48"/>
      <c r="D777" s="1" t="s">
        <v>3</v>
      </c>
      <c r="E777" s="1" t="s">
        <v>41</v>
      </c>
      <c r="F777" s="1">
        <v>365</v>
      </c>
      <c r="G777" s="2">
        <v>474704.4</v>
      </c>
      <c r="H777" s="2">
        <v>1167589.9099999999</v>
      </c>
      <c r="I777" s="2">
        <v>1365925.95</v>
      </c>
      <c r="J777" s="2">
        <v>3008220.26</v>
      </c>
      <c r="K777" s="2">
        <v>11085</v>
      </c>
      <c r="L777" s="2"/>
      <c r="M777" s="2"/>
      <c r="N777" s="1"/>
    </row>
    <row r="778" spans="1:14" x14ac:dyDescent="0.35">
      <c r="A778" s="48"/>
      <c r="B778" s="48"/>
      <c r="C778" s="48"/>
      <c r="D778" s="1" t="s">
        <v>3</v>
      </c>
      <c r="E778" s="1" t="s">
        <v>41</v>
      </c>
      <c r="F778" s="1">
        <v>365</v>
      </c>
      <c r="G778" s="2">
        <v>157976.54999999999</v>
      </c>
      <c r="H778" s="2">
        <v>360967.44</v>
      </c>
      <c r="I778" s="2">
        <v>392181.9</v>
      </c>
      <c r="J778" s="2">
        <v>911125.89</v>
      </c>
      <c r="K778" s="2">
        <v>3958</v>
      </c>
      <c r="L778" s="2"/>
      <c r="M778" s="2"/>
      <c r="N778" s="1"/>
    </row>
    <row r="779" spans="1:14" x14ac:dyDescent="0.35">
      <c r="A779" s="48"/>
      <c r="B779" s="48"/>
      <c r="C779" s="48"/>
      <c r="D779" s="1" t="s">
        <v>3</v>
      </c>
      <c r="E779" s="1" t="s">
        <v>41</v>
      </c>
      <c r="F779" s="1">
        <v>365</v>
      </c>
      <c r="G779" s="2">
        <v>306020.15999999997</v>
      </c>
      <c r="H779" s="2">
        <v>878725.73</v>
      </c>
      <c r="I779" s="2">
        <v>1060467.6000000001</v>
      </c>
      <c r="J779" s="2">
        <v>2245213.4900000002</v>
      </c>
      <c r="K779" s="2">
        <v>6286</v>
      </c>
      <c r="L779" s="2"/>
      <c r="M779" s="2"/>
      <c r="N779" s="1"/>
    </row>
    <row r="780" spans="1:14" x14ac:dyDescent="0.35">
      <c r="A780" s="48"/>
      <c r="B780" s="48"/>
      <c r="C780" s="48"/>
      <c r="D780" s="1" t="s">
        <v>4</v>
      </c>
      <c r="E780" s="1" t="s">
        <v>41</v>
      </c>
      <c r="F780" s="1">
        <v>365</v>
      </c>
      <c r="G780" s="2">
        <v>25319.75</v>
      </c>
      <c r="H780" s="2">
        <v>67928.23</v>
      </c>
      <c r="I780" s="2">
        <v>70063.86</v>
      </c>
      <c r="J780" s="2">
        <v>163311.84</v>
      </c>
      <c r="K780" s="2">
        <v>616</v>
      </c>
      <c r="L780" s="2"/>
      <c r="M780" s="2"/>
      <c r="N780" s="1"/>
    </row>
    <row r="781" spans="1:14" x14ac:dyDescent="0.35">
      <c r="A781" s="48"/>
      <c r="B781" s="48"/>
      <c r="C781" s="48"/>
      <c r="D781" s="1" t="s">
        <v>4</v>
      </c>
      <c r="E781" s="1" t="s">
        <v>41</v>
      </c>
      <c r="F781" s="1">
        <v>365</v>
      </c>
      <c r="G781" s="2">
        <v>59729.89</v>
      </c>
      <c r="H781" s="2">
        <v>192496.28</v>
      </c>
      <c r="I781" s="2">
        <v>197352.57</v>
      </c>
      <c r="J781" s="2">
        <v>449578.74</v>
      </c>
      <c r="K781" s="2">
        <v>1610</v>
      </c>
      <c r="L781" s="2"/>
      <c r="M781" s="2"/>
      <c r="N781" s="1"/>
    </row>
    <row r="782" spans="1:14" x14ac:dyDescent="0.35">
      <c r="A782" s="48"/>
      <c r="B782" s="48"/>
      <c r="C782" s="48"/>
      <c r="D782" s="1" t="s">
        <v>4</v>
      </c>
      <c r="E782" s="1" t="s">
        <v>41</v>
      </c>
      <c r="F782" s="1">
        <v>365</v>
      </c>
      <c r="G782" s="2">
        <v>53169.77</v>
      </c>
      <c r="H782" s="2">
        <v>133913.91</v>
      </c>
      <c r="I782" s="2">
        <v>121892.32</v>
      </c>
      <c r="J782" s="2">
        <v>308976</v>
      </c>
      <c r="K782" s="2">
        <v>1014</v>
      </c>
      <c r="L782" s="2"/>
      <c r="M782" s="2"/>
      <c r="N782" s="1"/>
    </row>
    <row r="783" spans="1:14" x14ac:dyDescent="0.35">
      <c r="A783" s="48"/>
      <c r="B783" s="48"/>
      <c r="C783" s="48"/>
      <c r="D783" s="1" t="s">
        <v>4</v>
      </c>
      <c r="E783" s="1" t="s">
        <v>41</v>
      </c>
      <c r="F783" s="1">
        <v>365</v>
      </c>
      <c r="G783" s="2">
        <v>36027.35</v>
      </c>
      <c r="H783" s="2">
        <v>88249.01</v>
      </c>
      <c r="I783" s="2">
        <v>72147.179999999993</v>
      </c>
      <c r="J783" s="2">
        <v>196423.53999999998</v>
      </c>
      <c r="K783" s="2">
        <v>845</v>
      </c>
      <c r="L783" s="2"/>
      <c r="M783" s="2"/>
      <c r="N783" s="1"/>
    </row>
    <row r="784" spans="1:14" x14ac:dyDescent="0.35">
      <c r="A784" s="48"/>
      <c r="B784" s="48"/>
      <c r="C784" s="48"/>
      <c r="D784" s="1" t="s">
        <v>3</v>
      </c>
      <c r="E784" s="1" t="s">
        <v>41</v>
      </c>
      <c r="F784" s="1">
        <v>365</v>
      </c>
      <c r="G784" s="2">
        <v>90829.38</v>
      </c>
      <c r="H784" s="2">
        <v>234408.05</v>
      </c>
      <c r="I784" s="2">
        <v>259480.41</v>
      </c>
      <c r="J784" s="2">
        <v>584717.84</v>
      </c>
      <c r="K784" s="2">
        <v>2149</v>
      </c>
      <c r="L784" s="2"/>
      <c r="M784" s="2"/>
      <c r="N784" s="1"/>
    </row>
    <row r="785" spans="1:14" x14ac:dyDescent="0.35">
      <c r="A785" s="48"/>
      <c r="B785" s="48"/>
      <c r="C785" s="48"/>
      <c r="D785" s="1" t="s">
        <v>4</v>
      </c>
      <c r="E785" s="1" t="s">
        <v>41</v>
      </c>
      <c r="F785" s="1">
        <v>365</v>
      </c>
      <c r="G785" s="2">
        <v>25503.62</v>
      </c>
      <c r="H785" s="2">
        <v>64341.73</v>
      </c>
      <c r="I785" s="2">
        <v>53279.14</v>
      </c>
      <c r="J785" s="2">
        <v>143124.49</v>
      </c>
      <c r="K785" s="2">
        <v>579</v>
      </c>
      <c r="L785" s="2"/>
      <c r="M785" s="2"/>
      <c r="N785" s="1"/>
    </row>
    <row r="786" spans="1:14" x14ac:dyDescent="0.35">
      <c r="A786" s="48"/>
      <c r="B786" s="48"/>
      <c r="C786" s="48"/>
      <c r="D786" s="1" t="s">
        <v>3</v>
      </c>
      <c r="E786" s="1" t="s">
        <v>39</v>
      </c>
      <c r="F786" s="1">
        <v>365</v>
      </c>
      <c r="G786" s="2">
        <v>411924.63</v>
      </c>
      <c r="H786" s="2">
        <v>1085420.43</v>
      </c>
      <c r="I786" s="2">
        <v>1222152.6000000001</v>
      </c>
      <c r="J786" s="2">
        <v>2719497.66</v>
      </c>
      <c r="K786" s="2">
        <v>7794</v>
      </c>
      <c r="L786" s="2"/>
      <c r="M786" s="2"/>
      <c r="N786" s="1"/>
    </row>
    <row r="787" spans="1:14" x14ac:dyDescent="0.35">
      <c r="A787" s="48"/>
      <c r="B787" s="48"/>
      <c r="C787" s="48"/>
      <c r="D787" s="1" t="s">
        <v>4</v>
      </c>
      <c r="E787" s="1" t="s">
        <v>41</v>
      </c>
      <c r="F787" s="1">
        <v>150</v>
      </c>
      <c r="G787" s="2">
        <v>16103.13</v>
      </c>
      <c r="H787" s="2">
        <v>44532.21</v>
      </c>
      <c r="I787" s="2">
        <v>33578.080000000002</v>
      </c>
      <c r="J787" s="2">
        <v>94213.42</v>
      </c>
      <c r="K787" s="2">
        <v>675</v>
      </c>
      <c r="L787" s="2"/>
      <c r="M787" s="2"/>
      <c r="N787" s="1"/>
    </row>
    <row r="788" spans="1:14" x14ac:dyDescent="0.35">
      <c r="A788" s="48"/>
      <c r="B788" s="48"/>
      <c r="C788" s="48"/>
      <c r="D788" s="1" t="s">
        <v>4</v>
      </c>
      <c r="E788" s="1" t="s">
        <v>41</v>
      </c>
      <c r="F788" s="1">
        <v>365</v>
      </c>
      <c r="G788" s="2">
        <v>75342.240000000005</v>
      </c>
      <c r="H788" s="2">
        <v>178941.12</v>
      </c>
      <c r="I788" s="2">
        <v>307992.64</v>
      </c>
      <c r="J788" s="2">
        <v>562276</v>
      </c>
      <c r="K788" s="2">
        <v>1612</v>
      </c>
      <c r="L788" s="2"/>
      <c r="M788" s="2"/>
      <c r="N788" s="1"/>
    </row>
    <row r="789" spans="1:14" x14ac:dyDescent="0.35">
      <c r="A789" s="48"/>
      <c r="B789" s="48"/>
      <c r="C789" s="48"/>
      <c r="D789" s="1" t="s">
        <v>3</v>
      </c>
      <c r="E789" s="1" t="s">
        <v>41</v>
      </c>
      <c r="F789" s="1">
        <v>365</v>
      </c>
      <c r="G789" s="2">
        <v>101346.3</v>
      </c>
      <c r="H789" s="2">
        <v>244176.9</v>
      </c>
      <c r="I789" s="2">
        <v>391533.9</v>
      </c>
      <c r="J789" s="2">
        <v>737057.10000000009</v>
      </c>
      <c r="K789" s="2">
        <v>1935</v>
      </c>
      <c r="L789" s="2"/>
      <c r="M789" s="2"/>
      <c r="N789" s="1"/>
    </row>
    <row r="790" spans="1:14" x14ac:dyDescent="0.35">
      <c r="A790" s="48"/>
      <c r="B790" s="48"/>
      <c r="C790" s="48"/>
      <c r="D790" s="1" t="s">
        <v>3</v>
      </c>
      <c r="E790" s="1" t="s">
        <v>41</v>
      </c>
      <c r="F790" s="1">
        <v>365</v>
      </c>
      <c r="G790" s="2">
        <v>131195.04999999999</v>
      </c>
      <c r="H790" s="2">
        <v>326653.5</v>
      </c>
      <c r="I790" s="2">
        <v>498610.55</v>
      </c>
      <c r="J790" s="2">
        <v>956459.1</v>
      </c>
      <c r="K790" s="2">
        <v>2580</v>
      </c>
      <c r="L790" s="2"/>
      <c r="M790" s="2"/>
      <c r="N790" s="1"/>
    </row>
    <row r="791" spans="1:14" x14ac:dyDescent="0.35">
      <c r="A791" s="48"/>
      <c r="B791" s="48"/>
      <c r="C791" s="48"/>
      <c r="D791" s="1" t="s">
        <v>3</v>
      </c>
      <c r="E791" s="1" t="s">
        <v>40</v>
      </c>
      <c r="F791" s="1">
        <v>365</v>
      </c>
      <c r="G791" s="2">
        <v>135862.5</v>
      </c>
      <c r="H791" s="2">
        <v>305648.40000000002</v>
      </c>
      <c r="I791" s="2">
        <v>478443</v>
      </c>
      <c r="J791" s="2">
        <v>919953.9</v>
      </c>
      <c r="K791" s="2">
        <v>3186</v>
      </c>
      <c r="L791" s="2"/>
      <c r="M791" s="2"/>
      <c r="N791" s="1"/>
    </row>
    <row r="792" spans="1:14" x14ac:dyDescent="0.35">
      <c r="A792" s="48"/>
      <c r="B792" s="48"/>
      <c r="C792" s="48"/>
      <c r="D792" s="1" t="s">
        <v>4</v>
      </c>
      <c r="E792" s="1" t="s">
        <v>40</v>
      </c>
      <c r="F792" s="1">
        <v>365</v>
      </c>
      <c r="G792" s="2">
        <v>74652.460000000006</v>
      </c>
      <c r="H792" s="2">
        <v>171856.31</v>
      </c>
      <c r="I792" s="2">
        <v>293461.52</v>
      </c>
      <c r="J792" s="2">
        <v>539970.29</v>
      </c>
      <c r="K792" s="2">
        <v>1564</v>
      </c>
      <c r="L792" s="2"/>
      <c r="M792" s="2"/>
      <c r="N792" s="1"/>
    </row>
    <row r="793" spans="1:14" x14ac:dyDescent="0.35">
      <c r="A793" s="48"/>
      <c r="B793" s="48"/>
      <c r="C793" s="48"/>
      <c r="D793" s="1" t="s">
        <v>4</v>
      </c>
      <c r="E793" s="1" t="s">
        <v>40</v>
      </c>
      <c r="F793" s="1">
        <v>365</v>
      </c>
      <c r="G793" s="2">
        <v>64193.279999999999</v>
      </c>
      <c r="H793" s="2">
        <v>143367.20000000001</v>
      </c>
      <c r="I793" s="2">
        <v>240329.44</v>
      </c>
      <c r="J793" s="2">
        <v>447889.92000000004</v>
      </c>
      <c r="K793" s="2">
        <v>1585</v>
      </c>
      <c r="L793" s="2"/>
      <c r="M793" s="2"/>
      <c r="N793" s="1"/>
    </row>
    <row r="794" spans="1:14" x14ac:dyDescent="0.35">
      <c r="A794" s="48"/>
      <c r="B794" s="48"/>
      <c r="C794" s="48"/>
      <c r="D794" s="1" t="s">
        <v>3</v>
      </c>
      <c r="E794" s="1" t="s">
        <v>39</v>
      </c>
      <c r="F794" s="1">
        <v>365</v>
      </c>
      <c r="G794" s="2">
        <v>148401.12</v>
      </c>
      <c r="H794" s="2">
        <v>401463.08</v>
      </c>
      <c r="I794" s="2">
        <v>543774.19999999995</v>
      </c>
      <c r="J794" s="2">
        <v>1093638.3999999999</v>
      </c>
      <c r="K794" s="2">
        <v>2807</v>
      </c>
      <c r="L794" s="2"/>
      <c r="M794" s="2"/>
      <c r="N794" s="1"/>
    </row>
    <row r="795" spans="1:14" x14ac:dyDescent="0.35">
      <c r="A795" s="48"/>
      <c r="B795" s="48"/>
      <c r="C795" s="48"/>
      <c r="D795" s="1" t="s">
        <v>3</v>
      </c>
      <c r="E795" s="1" t="s">
        <v>41</v>
      </c>
      <c r="F795" s="1">
        <v>365</v>
      </c>
      <c r="G795" s="2">
        <v>150720.9</v>
      </c>
      <c r="H795" s="2">
        <v>344947.5</v>
      </c>
      <c r="I795" s="2">
        <v>568469.1</v>
      </c>
      <c r="J795" s="2">
        <v>1064137.5</v>
      </c>
      <c r="K795" s="2">
        <v>3679</v>
      </c>
      <c r="L795" s="2"/>
      <c r="M795" s="2"/>
      <c r="N795" s="1"/>
    </row>
    <row r="796" spans="1:14" x14ac:dyDescent="0.35">
      <c r="A796" s="48"/>
      <c r="B796" s="48"/>
      <c r="C796" s="48"/>
      <c r="D796" s="1" t="s">
        <v>3</v>
      </c>
      <c r="E796" s="1" t="s">
        <v>40</v>
      </c>
      <c r="F796" s="1">
        <v>365</v>
      </c>
      <c r="G796" s="2">
        <v>171824.15</v>
      </c>
      <c r="H796" s="2">
        <v>411986.17</v>
      </c>
      <c r="I796" s="2">
        <v>626220.46</v>
      </c>
      <c r="J796" s="2">
        <v>1210030.7799999998</v>
      </c>
      <c r="K796" s="2">
        <v>3400</v>
      </c>
      <c r="L796" s="2"/>
      <c r="M796" s="2"/>
      <c r="N796" s="1"/>
    </row>
    <row r="797" spans="1:14" x14ac:dyDescent="0.35">
      <c r="A797" s="48"/>
      <c r="B797" s="48"/>
      <c r="C797" s="48"/>
      <c r="D797" s="1" t="s">
        <v>4</v>
      </c>
      <c r="E797" s="1" t="s">
        <v>40</v>
      </c>
      <c r="F797" s="1">
        <v>365</v>
      </c>
      <c r="G797" s="2">
        <v>116153.78</v>
      </c>
      <c r="H797" s="2">
        <v>243711.29</v>
      </c>
      <c r="I797" s="2">
        <v>419064</v>
      </c>
      <c r="J797" s="2">
        <v>778929.07000000007</v>
      </c>
      <c r="K797" s="2">
        <v>2916</v>
      </c>
      <c r="L797" s="2"/>
      <c r="M797" s="2"/>
      <c r="N797" s="1"/>
    </row>
    <row r="798" spans="1:14" x14ac:dyDescent="0.35">
      <c r="A798" s="48"/>
      <c r="B798" s="48"/>
      <c r="C798" s="48"/>
      <c r="D798" s="1" t="s">
        <v>4</v>
      </c>
      <c r="E798" s="1" t="s">
        <v>41</v>
      </c>
      <c r="F798" s="1">
        <v>365</v>
      </c>
      <c r="G798" s="2">
        <v>81438.399999999994</v>
      </c>
      <c r="H798" s="2">
        <v>170609.28</v>
      </c>
      <c r="I798" s="2">
        <v>262189.92</v>
      </c>
      <c r="J798" s="2">
        <v>514237.6</v>
      </c>
      <c r="K798" s="2">
        <v>2342</v>
      </c>
      <c r="L798" s="2"/>
      <c r="M798" s="2"/>
      <c r="N798" s="1"/>
    </row>
    <row r="799" spans="1:14" x14ac:dyDescent="0.35">
      <c r="A799" s="48"/>
      <c r="B799" s="48"/>
      <c r="C799" s="48"/>
      <c r="D799" s="1" t="s">
        <v>4</v>
      </c>
      <c r="E799" s="1" t="s">
        <v>41</v>
      </c>
      <c r="F799" s="1">
        <v>365</v>
      </c>
      <c r="G799" s="2">
        <v>64856</v>
      </c>
      <c r="H799" s="2">
        <v>150588.96</v>
      </c>
      <c r="I799" s="2">
        <v>206527.84</v>
      </c>
      <c r="J799" s="2">
        <v>421972.8</v>
      </c>
      <c r="K799" s="2">
        <v>1506</v>
      </c>
      <c r="L799" s="2"/>
      <c r="M799" s="2"/>
      <c r="N799" s="1"/>
    </row>
    <row r="800" spans="1:14" x14ac:dyDescent="0.35">
      <c r="A800" s="48"/>
      <c r="B800" s="48"/>
      <c r="C800" s="48"/>
      <c r="D800" s="1" t="s">
        <v>3</v>
      </c>
      <c r="E800" s="1" t="s">
        <v>41</v>
      </c>
      <c r="F800" s="1">
        <v>365</v>
      </c>
      <c r="G800" s="2">
        <v>134688.6</v>
      </c>
      <c r="H800" s="2">
        <v>301745.40000000002</v>
      </c>
      <c r="I800" s="2">
        <v>501918.3</v>
      </c>
      <c r="J800" s="2">
        <v>938352.3</v>
      </c>
      <c r="K800" s="2">
        <v>2985</v>
      </c>
      <c r="L800" s="2"/>
      <c r="M800" s="2"/>
      <c r="N800" s="1"/>
    </row>
    <row r="801" spans="1:14" x14ac:dyDescent="0.35">
      <c r="A801" s="48"/>
      <c r="B801" s="48"/>
      <c r="C801" s="48"/>
      <c r="D801" s="1" t="s">
        <v>4</v>
      </c>
      <c r="E801" s="1" t="s">
        <v>41</v>
      </c>
      <c r="F801" s="1">
        <v>365</v>
      </c>
      <c r="G801" s="2">
        <v>79972.639999999999</v>
      </c>
      <c r="H801" s="2">
        <v>204626.4</v>
      </c>
      <c r="I801" s="2">
        <v>316542.24</v>
      </c>
      <c r="J801" s="2">
        <v>601141.28</v>
      </c>
      <c r="K801" s="2">
        <v>1608</v>
      </c>
      <c r="L801" s="2"/>
      <c r="M801" s="2"/>
      <c r="N801" s="1"/>
    </row>
    <row r="802" spans="1:14" x14ac:dyDescent="0.35">
      <c r="A802" s="48"/>
      <c r="B802" s="48"/>
      <c r="C802" s="48"/>
      <c r="D802" s="1" t="s">
        <v>4</v>
      </c>
      <c r="E802" s="1" t="s">
        <v>40</v>
      </c>
      <c r="F802" s="1">
        <v>365</v>
      </c>
      <c r="G802" s="2">
        <v>31570.400000000001</v>
      </c>
      <c r="H802" s="2">
        <v>77660.639999999999</v>
      </c>
      <c r="I802" s="2">
        <v>124978.24000000001</v>
      </c>
      <c r="J802" s="2">
        <v>234209.28000000003</v>
      </c>
      <c r="K802" s="2">
        <v>734</v>
      </c>
      <c r="L802" s="2"/>
      <c r="M802" s="2"/>
      <c r="N802" s="1"/>
    </row>
    <row r="803" spans="1:14" x14ac:dyDescent="0.35">
      <c r="A803" s="48"/>
      <c r="B803" s="48"/>
      <c r="C803" s="48"/>
      <c r="D803" s="1" t="s">
        <v>3</v>
      </c>
      <c r="E803" s="1" t="s">
        <v>41</v>
      </c>
      <c r="F803" s="1">
        <v>365</v>
      </c>
      <c r="G803" s="2">
        <v>164574.5</v>
      </c>
      <c r="H803" s="2">
        <v>429618.84</v>
      </c>
      <c r="I803" s="2">
        <v>578730.64</v>
      </c>
      <c r="J803" s="2">
        <v>1172923.98</v>
      </c>
      <c r="K803" s="2">
        <v>4094</v>
      </c>
      <c r="L803" s="2"/>
      <c r="M803" s="2"/>
      <c r="N803" s="1"/>
    </row>
    <row r="804" spans="1:14" x14ac:dyDescent="0.35">
      <c r="A804" s="48"/>
      <c r="B804" s="48"/>
      <c r="C804" s="48"/>
      <c r="D804" s="1" t="s">
        <v>4</v>
      </c>
      <c r="E804" s="1" t="s">
        <v>41</v>
      </c>
      <c r="F804" s="1">
        <v>365</v>
      </c>
      <c r="G804" s="2">
        <v>30552.93</v>
      </c>
      <c r="H804" s="2">
        <v>63096.36</v>
      </c>
      <c r="I804" s="2">
        <v>107223.06</v>
      </c>
      <c r="J804" s="2">
        <v>200872.35</v>
      </c>
      <c r="K804" s="2">
        <v>825</v>
      </c>
      <c r="L804" s="2"/>
      <c r="M804" s="2"/>
      <c r="N804" s="1"/>
    </row>
    <row r="805" spans="1:14" x14ac:dyDescent="0.35">
      <c r="A805" s="48"/>
      <c r="B805" s="48"/>
      <c r="C805" s="48"/>
      <c r="D805" s="1" t="s">
        <v>4</v>
      </c>
      <c r="E805" s="1" t="s">
        <v>41</v>
      </c>
      <c r="F805" s="1">
        <v>365</v>
      </c>
      <c r="G805" s="2">
        <v>96214.399999999994</v>
      </c>
      <c r="H805" s="2">
        <v>230565.76000000001</v>
      </c>
      <c r="I805" s="2">
        <v>337609.12</v>
      </c>
      <c r="J805" s="2">
        <v>664389.28</v>
      </c>
      <c r="K805" s="2">
        <v>1894</v>
      </c>
      <c r="L805" s="2"/>
      <c r="M805" s="2"/>
      <c r="N805" s="1"/>
    </row>
    <row r="806" spans="1:14" x14ac:dyDescent="0.35">
      <c r="A806" s="48"/>
      <c r="B806" s="48"/>
      <c r="C806" s="48"/>
      <c r="D806" s="1" t="s">
        <v>4</v>
      </c>
      <c r="E806" s="1" t="s">
        <v>41</v>
      </c>
      <c r="F806" s="1">
        <v>365</v>
      </c>
      <c r="G806" s="2">
        <v>82800.929999999993</v>
      </c>
      <c r="H806" s="2">
        <v>197617.64</v>
      </c>
      <c r="I806" s="2">
        <v>260427.75</v>
      </c>
      <c r="J806" s="2">
        <v>540846.32000000007</v>
      </c>
      <c r="K806" s="2">
        <v>1826</v>
      </c>
      <c r="L806" s="2"/>
      <c r="M806" s="2"/>
      <c r="N806" s="1"/>
    </row>
    <row r="807" spans="1:14" x14ac:dyDescent="0.35">
      <c r="A807" s="48"/>
      <c r="B807" s="48"/>
      <c r="C807" s="48"/>
      <c r="D807" s="1" t="s">
        <v>4</v>
      </c>
      <c r="E807" s="1" t="s">
        <v>40</v>
      </c>
      <c r="F807" s="1">
        <v>365</v>
      </c>
      <c r="G807" s="2">
        <v>38496.160000000003</v>
      </c>
      <c r="H807" s="2">
        <v>92927.52</v>
      </c>
      <c r="I807" s="2">
        <v>150756.16</v>
      </c>
      <c r="J807" s="2">
        <v>282179.83999999997</v>
      </c>
      <c r="K807" s="2">
        <v>924</v>
      </c>
      <c r="L807" s="2"/>
      <c r="M807" s="2"/>
      <c r="N807" s="1"/>
    </row>
    <row r="808" spans="1:14" x14ac:dyDescent="0.35">
      <c r="A808" s="48"/>
      <c r="B808" s="48"/>
      <c r="C808" s="48"/>
      <c r="D808" s="1" t="s">
        <v>2</v>
      </c>
      <c r="E808" s="1" t="s">
        <v>41</v>
      </c>
      <c r="F808" s="1">
        <v>365</v>
      </c>
      <c r="G808" s="2">
        <v>18453.919999999998</v>
      </c>
      <c r="H808" s="2">
        <v>50898.96</v>
      </c>
      <c r="I808" s="2">
        <v>45909.33</v>
      </c>
      <c r="J808" s="2">
        <v>115262.21</v>
      </c>
      <c r="K808" s="2">
        <v>651</v>
      </c>
      <c r="L808" s="2"/>
      <c r="M808" s="2"/>
      <c r="N808" s="1"/>
    </row>
    <row r="809" spans="1:14" x14ac:dyDescent="0.35">
      <c r="A809" s="48"/>
      <c r="B809" s="48"/>
      <c r="C809" s="48"/>
      <c r="D809" s="1" t="s">
        <v>4</v>
      </c>
      <c r="E809" s="1" t="s">
        <v>41</v>
      </c>
      <c r="F809" s="1">
        <v>365</v>
      </c>
      <c r="G809" s="2">
        <v>89779.839999999997</v>
      </c>
      <c r="H809" s="2">
        <v>222302.48</v>
      </c>
      <c r="I809" s="2">
        <v>302247.36</v>
      </c>
      <c r="J809" s="2">
        <v>614329.67999999993</v>
      </c>
      <c r="K809" s="2">
        <v>2052</v>
      </c>
      <c r="L809" s="2"/>
      <c r="M809" s="2"/>
      <c r="N809" s="1"/>
    </row>
    <row r="810" spans="1:14" x14ac:dyDescent="0.35">
      <c r="A810" s="48"/>
      <c r="B810" s="48"/>
      <c r="C810" s="48"/>
      <c r="D810" s="1" t="s">
        <v>4</v>
      </c>
      <c r="E810" s="1" t="s">
        <v>40</v>
      </c>
      <c r="F810" s="1">
        <v>365</v>
      </c>
      <c r="G810" s="2">
        <v>52444.56</v>
      </c>
      <c r="H810" s="2">
        <v>132608.35999999999</v>
      </c>
      <c r="I810" s="2">
        <v>225839.37</v>
      </c>
      <c r="J810" s="2">
        <v>410892.29</v>
      </c>
      <c r="K810" s="2">
        <v>1457</v>
      </c>
      <c r="L810" s="2"/>
      <c r="M810" s="2"/>
      <c r="N810" s="1"/>
    </row>
    <row r="811" spans="1:14" x14ac:dyDescent="0.35">
      <c r="A811" s="48"/>
      <c r="B811" s="48"/>
      <c r="C811" s="48"/>
      <c r="D811" s="1" t="s">
        <v>4</v>
      </c>
      <c r="E811" s="1" t="s">
        <v>41</v>
      </c>
      <c r="F811" s="1">
        <v>365</v>
      </c>
      <c r="G811" s="2">
        <v>91041.3</v>
      </c>
      <c r="H811" s="2">
        <v>202779</v>
      </c>
      <c r="I811" s="2">
        <v>322864.99</v>
      </c>
      <c r="J811" s="2">
        <v>616685.29</v>
      </c>
      <c r="K811" s="2">
        <v>2607</v>
      </c>
      <c r="L811" s="2"/>
      <c r="M811" s="2"/>
      <c r="N811" s="1"/>
    </row>
    <row r="812" spans="1:14" x14ac:dyDescent="0.35">
      <c r="A812" s="48"/>
      <c r="B812" s="48"/>
      <c r="C812" s="48"/>
      <c r="D812" s="1" t="s">
        <v>3</v>
      </c>
      <c r="E812" s="1" t="s">
        <v>41</v>
      </c>
      <c r="F812" s="1">
        <v>365</v>
      </c>
      <c r="G812" s="2">
        <v>107035.86</v>
      </c>
      <c r="H812" s="2">
        <v>257850.81</v>
      </c>
      <c r="I812" s="2">
        <v>386709.18</v>
      </c>
      <c r="J812" s="2">
        <v>751595.85</v>
      </c>
      <c r="K812" s="2">
        <v>2522</v>
      </c>
      <c r="L812" s="2"/>
      <c r="M812" s="2"/>
      <c r="N812" s="1"/>
    </row>
    <row r="813" spans="1:14" x14ac:dyDescent="0.35">
      <c r="A813" s="48"/>
      <c r="B813" s="48"/>
      <c r="C813" s="48"/>
      <c r="D813" s="1" t="s">
        <v>4</v>
      </c>
      <c r="E813" s="1" t="s">
        <v>41</v>
      </c>
      <c r="F813" s="1">
        <v>365</v>
      </c>
      <c r="G813" s="2">
        <v>61282.400000000001</v>
      </c>
      <c r="H813" s="2">
        <v>135098.16</v>
      </c>
      <c r="I813" s="2">
        <v>213200.8</v>
      </c>
      <c r="J813" s="2">
        <v>409581.36</v>
      </c>
      <c r="K813" s="2">
        <v>1586</v>
      </c>
      <c r="L813" s="2"/>
      <c r="M813" s="2"/>
      <c r="N813" s="1"/>
    </row>
    <row r="814" spans="1:14" x14ac:dyDescent="0.35">
      <c r="A814" s="48"/>
      <c r="B814" s="48"/>
      <c r="C814" s="48"/>
      <c r="D814" s="1" t="s">
        <v>38</v>
      </c>
      <c r="E814" s="1" t="s">
        <v>40</v>
      </c>
      <c r="F814" s="1">
        <v>365</v>
      </c>
      <c r="G814" s="2">
        <v>32277.439999999999</v>
      </c>
      <c r="H814" s="2">
        <v>70716</v>
      </c>
      <c r="I814" s="2">
        <v>110997.6</v>
      </c>
      <c r="J814" s="2">
        <v>213991.04000000001</v>
      </c>
      <c r="K814" s="2" t="s">
        <v>1</v>
      </c>
      <c r="L814" s="2"/>
      <c r="M814" s="2"/>
      <c r="N814" s="1"/>
    </row>
    <row r="815" spans="1:14" x14ac:dyDescent="0.35">
      <c r="A815" s="48"/>
      <c r="B815" s="48"/>
      <c r="C815" s="48"/>
      <c r="D815" s="1" t="s">
        <v>3</v>
      </c>
      <c r="E815" s="1" t="s">
        <v>39</v>
      </c>
      <c r="F815" s="1">
        <v>335</v>
      </c>
      <c r="G815" s="2">
        <v>111540.04</v>
      </c>
      <c r="H815" s="2">
        <v>314888.59000000003</v>
      </c>
      <c r="I815" s="2">
        <v>398222.62</v>
      </c>
      <c r="J815" s="2">
        <v>824651.25</v>
      </c>
      <c r="K815" s="2">
        <v>1830</v>
      </c>
      <c r="L815" s="2"/>
      <c r="M815" s="2"/>
      <c r="N815" s="1"/>
    </row>
    <row r="816" spans="1:14" x14ac:dyDescent="0.35">
      <c r="A816" s="48"/>
      <c r="B816" s="48"/>
      <c r="C816" s="48"/>
      <c r="D816" s="1" t="s">
        <v>4</v>
      </c>
      <c r="E816" s="1" t="s">
        <v>41</v>
      </c>
      <c r="F816" s="1">
        <v>365</v>
      </c>
      <c r="G816" s="2">
        <v>124979.85</v>
      </c>
      <c r="H816" s="2">
        <v>292453.15000000002</v>
      </c>
      <c r="I816" s="2">
        <v>458771.85</v>
      </c>
      <c r="J816" s="2">
        <v>876204.85</v>
      </c>
      <c r="K816" s="2">
        <v>2770</v>
      </c>
      <c r="L816" s="2"/>
      <c r="M816" s="2"/>
      <c r="N816" s="1"/>
    </row>
    <row r="817" spans="1:14" x14ac:dyDescent="0.35">
      <c r="A817" s="48"/>
      <c r="B817" s="48"/>
      <c r="C817" s="48"/>
      <c r="D817" s="1" t="s">
        <v>3</v>
      </c>
      <c r="E817" s="1" t="s">
        <v>41</v>
      </c>
      <c r="F817" s="1">
        <v>365</v>
      </c>
      <c r="G817" s="2">
        <v>39767.199999999997</v>
      </c>
      <c r="H817" s="2">
        <v>86566.399999999994</v>
      </c>
      <c r="I817" s="2">
        <v>134141.6</v>
      </c>
      <c r="J817" s="2">
        <v>260475.2</v>
      </c>
      <c r="K817" s="2">
        <v>1049</v>
      </c>
      <c r="L817" s="2"/>
      <c r="M817" s="2"/>
      <c r="N817" s="1"/>
    </row>
    <row r="818" spans="1:14" x14ac:dyDescent="0.35">
      <c r="A818" s="48"/>
      <c r="B818" s="48"/>
      <c r="C818" s="48"/>
      <c r="D818" s="1" t="s">
        <v>3</v>
      </c>
      <c r="E818" s="1" t="s">
        <v>40</v>
      </c>
      <c r="F818" s="1">
        <v>365</v>
      </c>
      <c r="G818" s="2">
        <v>327679.71999999997</v>
      </c>
      <c r="H818" s="2">
        <v>788290.21</v>
      </c>
      <c r="I818" s="2">
        <v>1052546.1100000001</v>
      </c>
      <c r="J818" s="2">
        <v>2168516.04</v>
      </c>
      <c r="K818" s="2">
        <v>5760</v>
      </c>
      <c r="L818" s="2"/>
      <c r="M818" s="2"/>
      <c r="N818" s="1"/>
    </row>
    <row r="819" spans="1:14" x14ac:dyDescent="0.35">
      <c r="A819" s="48"/>
      <c r="B819" s="48"/>
      <c r="C819" s="48"/>
      <c r="D819" s="1" t="s">
        <v>3</v>
      </c>
      <c r="E819" s="1" t="s">
        <v>40</v>
      </c>
      <c r="F819" s="1">
        <v>365</v>
      </c>
      <c r="G819" s="2">
        <v>121041</v>
      </c>
      <c r="H819" s="2">
        <v>285453.59999999998</v>
      </c>
      <c r="I819" s="2">
        <v>409096.2</v>
      </c>
      <c r="J819" s="2">
        <v>815590.8</v>
      </c>
      <c r="K819" s="2">
        <v>2802</v>
      </c>
      <c r="L819" s="2"/>
      <c r="M819" s="2"/>
      <c r="N819" s="1"/>
    </row>
    <row r="820" spans="1:14" x14ac:dyDescent="0.35">
      <c r="A820" s="48"/>
      <c r="B820" s="48"/>
      <c r="C820" s="48"/>
      <c r="D820" s="1" t="s">
        <v>3</v>
      </c>
      <c r="E820" s="1" t="s">
        <v>41</v>
      </c>
      <c r="F820" s="1">
        <v>365</v>
      </c>
      <c r="G820" s="2">
        <v>87497.1</v>
      </c>
      <c r="H820" s="2">
        <v>198621.6</v>
      </c>
      <c r="I820" s="2">
        <v>297750.59999999998</v>
      </c>
      <c r="J820" s="2">
        <v>583869.30000000005</v>
      </c>
      <c r="K820" s="2">
        <v>1900</v>
      </c>
      <c r="L820" s="2"/>
      <c r="M820" s="2"/>
      <c r="N820" s="1"/>
    </row>
    <row r="821" spans="1:14" x14ac:dyDescent="0.35">
      <c r="A821" s="48"/>
      <c r="B821" s="48"/>
      <c r="C821" s="48"/>
      <c r="D821" s="1" t="s">
        <v>4</v>
      </c>
      <c r="E821" s="1" t="s">
        <v>41</v>
      </c>
      <c r="F821" s="1">
        <v>365</v>
      </c>
      <c r="G821" s="2">
        <v>35924.1</v>
      </c>
      <c r="H821" s="2">
        <v>84690.6</v>
      </c>
      <c r="I821" s="2">
        <v>122823.6</v>
      </c>
      <c r="J821" s="2">
        <v>243438.30000000002</v>
      </c>
      <c r="K821" s="2">
        <v>880</v>
      </c>
      <c r="L821" s="2"/>
      <c r="M821" s="2"/>
      <c r="N821" s="1"/>
    </row>
    <row r="822" spans="1:14" x14ac:dyDescent="0.35">
      <c r="A822" s="48"/>
      <c r="B822" s="48"/>
      <c r="C822" s="48"/>
      <c r="D822" s="1" t="s">
        <v>4</v>
      </c>
      <c r="E822" s="1" t="s">
        <v>41</v>
      </c>
      <c r="F822" s="1">
        <v>213</v>
      </c>
      <c r="G822" s="2">
        <v>6206.24</v>
      </c>
      <c r="H822" s="2">
        <v>18682.88</v>
      </c>
      <c r="I822" s="2">
        <v>21078.400000000001</v>
      </c>
      <c r="J822" s="2">
        <v>45967.520000000004</v>
      </c>
      <c r="K822" s="2">
        <v>167</v>
      </c>
      <c r="L822" s="2"/>
      <c r="M822" s="2"/>
      <c r="N822" s="1"/>
    </row>
    <row r="823" spans="1:14" x14ac:dyDescent="0.35">
      <c r="A823" s="48"/>
      <c r="B823" s="48"/>
      <c r="C823" s="48"/>
      <c r="D823" s="1" t="s">
        <v>4</v>
      </c>
      <c r="E823" s="1" t="s">
        <v>41</v>
      </c>
      <c r="F823" s="1">
        <v>365</v>
      </c>
      <c r="G823" s="2">
        <v>72957</v>
      </c>
      <c r="H823" s="2">
        <v>151081.85999999999</v>
      </c>
      <c r="I823" s="2">
        <v>238180.77</v>
      </c>
      <c r="J823" s="2">
        <v>462219.63</v>
      </c>
      <c r="K823" s="2">
        <v>1935</v>
      </c>
      <c r="L823" s="2"/>
      <c r="M823" s="2"/>
      <c r="N823" s="1"/>
    </row>
    <row r="824" spans="1:14" x14ac:dyDescent="0.35">
      <c r="A824" s="48"/>
      <c r="B824" s="48"/>
      <c r="C824" s="48"/>
      <c r="D824" s="1" t="s">
        <v>3</v>
      </c>
      <c r="E824" s="1" t="s">
        <v>41</v>
      </c>
      <c r="F824" s="1">
        <v>365</v>
      </c>
      <c r="G824" s="2">
        <v>53520.46</v>
      </c>
      <c r="H824" s="2">
        <v>165455.29</v>
      </c>
      <c r="I824" s="2">
        <v>223098.26</v>
      </c>
      <c r="J824" s="2">
        <v>442074.01</v>
      </c>
      <c r="K824" s="2">
        <v>1210</v>
      </c>
      <c r="L824" s="2"/>
      <c r="M824" s="2"/>
      <c r="N824" s="1"/>
    </row>
    <row r="825" spans="1:14" x14ac:dyDescent="0.35">
      <c r="A825" s="48"/>
      <c r="B825" s="48"/>
      <c r="C825" s="48"/>
      <c r="D825" s="1" t="s">
        <v>3</v>
      </c>
      <c r="E825" s="1" t="s">
        <v>41</v>
      </c>
      <c r="F825" s="1">
        <v>365</v>
      </c>
      <c r="G825" s="2">
        <v>84908.7</v>
      </c>
      <c r="H825" s="2">
        <v>180897.42</v>
      </c>
      <c r="I825" s="2">
        <v>300222.45</v>
      </c>
      <c r="J825" s="2">
        <v>566028.57000000007</v>
      </c>
      <c r="K825" s="2">
        <v>1740</v>
      </c>
      <c r="L825" s="2"/>
      <c r="M825" s="2"/>
      <c r="N825" s="1"/>
    </row>
    <row r="826" spans="1:14" x14ac:dyDescent="0.35">
      <c r="A826" s="48"/>
      <c r="B826" s="48"/>
      <c r="C826" s="48"/>
      <c r="D826" s="1" t="s">
        <v>3</v>
      </c>
      <c r="E826" s="1" t="s">
        <v>41</v>
      </c>
      <c r="F826" s="1">
        <v>365</v>
      </c>
      <c r="G826" s="2">
        <v>146560.20000000001</v>
      </c>
      <c r="H826" s="2">
        <v>350520</v>
      </c>
      <c r="I826" s="2">
        <v>546613.19999999995</v>
      </c>
      <c r="J826" s="2">
        <v>1043693.3999999999</v>
      </c>
      <c r="K826" s="2">
        <v>2908</v>
      </c>
      <c r="L826" s="2"/>
      <c r="M826" s="2"/>
      <c r="N826" s="1"/>
    </row>
    <row r="827" spans="1:14" x14ac:dyDescent="0.35">
      <c r="A827" s="48"/>
      <c r="B827" s="48"/>
      <c r="C827" s="48"/>
      <c r="D827" s="1" t="s">
        <v>4</v>
      </c>
      <c r="E827" s="1" t="s">
        <v>41</v>
      </c>
      <c r="F827" s="1">
        <v>365</v>
      </c>
      <c r="G827" s="2">
        <v>45560.480000000003</v>
      </c>
      <c r="H827" s="2">
        <v>100639.2</v>
      </c>
      <c r="I827" s="2">
        <v>149988.16</v>
      </c>
      <c r="J827" s="2">
        <v>296187.83999999997</v>
      </c>
      <c r="K827" s="2">
        <v>966</v>
      </c>
      <c r="L827" s="2"/>
      <c r="M827" s="2"/>
      <c r="N827" s="1"/>
    </row>
    <row r="828" spans="1:14" x14ac:dyDescent="0.35">
      <c r="A828" s="48"/>
      <c r="B828" s="48"/>
      <c r="C828" s="48"/>
      <c r="D828" s="1" t="s">
        <v>4</v>
      </c>
      <c r="E828" s="1" t="s">
        <v>41</v>
      </c>
      <c r="F828" s="1">
        <v>365</v>
      </c>
      <c r="G828" s="2">
        <v>87962.67</v>
      </c>
      <c r="H828" s="2">
        <v>215585.29</v>
      </c>
      <c r="I828" s="2">
        <v>294811.88</v>
      </c>
      <c r="J828" s="2">
        <v>598359.84000000008</v>
      </c>
      <c r="K828" s="2">
        <v>1433</v>
      </c>
      <c r="L828" s="2"/>
      <c r="M828" s="2"/>
      <c r="N828" s="1"/>
    </row>
    <row r="829" spans="1:14" x14ac:dyDescent="0.35">
      <c r="A829" s="48"/>
      <c r="B829" s="48"/>
      <c r="C829" s="48"/>
      <c r="D829" s="1" t="s">
        <v>4</v>
      </c>
      <c r="E829" s="1" t="s">
        <v>41</v>
      </c>
      <c r="F829" s="1">
        <v>365</v>
      </c>
      <c r="G829" s="2">
        <v>50078.879999999997</v>
      </c>
      <c r="H829" s="2">
        <v>109488.44</v>
      </c>
      <c r="I829" s="2">
        <v>178802.76</v>
      </c>
      <c r="J829" s="2">
        <v>338370.08</v>
      </c>
      <c r="K829" s="2">
        <v>1275</v>
      </c>
      <c r="L829" s="2"/>
      <c r="M829" s="2"/>
      <c r="N829" s="1"/>
    </row>
    <row r="830" spans="1:14" x14ac:dyDescent="0.35">
      <c r="A830" s="48"/>
      <c r="B830" s="48"/>
      <c r="C830" s="48"/>
      <c r="D830" s="1" t="s">
        <v>3</v>
      </c>
      <c r="E830" s="1" t="s">
        <v>41</v>
      </c>
      <c r="F830" s="1">
        <v>365</v>
      </c>
      <c r="G830" s="2">
        <v>24668.16</v>
      </c>
      <c r="H830" s="2">
        <v>51043.06</v>
      </c>
      <c r="I830" s="2">
        <v>73033.929999999993</v>
      </c>
      <c r="J830" s="2">
        <v>148745.15</v>
      </c>
      <c r="K830" s="2">
        <v>787</v>
      </c>
      <c r="L830" s="2"/>
      <c r="M830" s="2"/>
      <c r="N830" s="1"/>
    </row>
    <row r="831" spans="1:14" x14ac:dyDescent="0.35">
      <c r="A831" s="48"/>
      <c r="B831" s="48"/>
      <c r="C831" s="48"/>
      <c r="D831" s="1" t="s">
        <v>4</v>
      </c>
      <c r="E831" s="1" t="s">
        <v>41</v>
      </c>
      <c r="F831" s="1">
        <v>335</v>
      </c>
      <c r="G831" s="2">
        <v>105111.01</v>
      </c>
      <c r="H831" s="2">
        <v>251561.43</v>
      </c>
      <c r="I831" s="2">
        <v>418098.46</v>
      </c>
      <c r="J831" s="2">
        <v>774770.9</v>
      </c>
      <c r="K831" s="2">
        <v>2698</v>
      </c>
      <c r="L831" s="2"/>
      <c r="M831" s="2"/>
      <c r="N831" s="1"/>
    </row>
    <row r="832" spans="1:14" x14ac:dyDescent="0.35">
      <c r="A832" s="48"/>
      <c r="B832" s="48"/>
      <c r="C832" s="48"/>
      <c r="D832" s="1" t="s">
        <v>4</v>
      </c>
      <c r="E832" s="1" t="s">
        <v>41</v>
      </c>
      <c r="F832" s="1">
        <v>365</v>
      </c>
      <c r="G832" s="2">
        <v>74609.22</v>
      </c>
      <c r="H832" s="2">
        <v>189391.19</v>
      </c>
      <c r="I832" s="2">
        <v>302321.2</v>
      </c>
      <c r="J832" s="2">
        <v>566321.6100000001</v>
      </c>
      <c r="K832" s="2">
        <v>1380</v>
      </c>
      <c r="L832" s="2"/>
      <c r="M832" s="2"/>
      <c r="N832" s="1"/>
    </row>
    <row r="833" spans="1:14" x14ac:dyDescent="0.35">
      <c r="A833" s="48"/>
      <c r="B833" s="48"/>
      <c r="C833" s="48"/>
      <c r="D833" s="1" t="s">
        <v>4</v>
      </c>
      <c r="E833" s="1" t="s">
        <v>41</v>
      </c>
      <c r="F833" s="1">
        <v>365</v>
      </c>
      <c r="G833" s="2">
        <v>169997.94</v>
      </c>
      <c r="H833" s="2">
        <v>372570.15</v>
      </c>
      <c r="I833" s="2">
        <v>564350.13</v>
      </c>
      <c r="J833" s="2">
        <v>1106918.2200000002</v>
      </c>
      <c r="K833" s="2">
        <v>4150</v>
      </c>
      <c r="L833" s="2"/>
      <c r="M833" s="2"/>
      <c r="N833" s="1"/>
    </row>
    <row r="834" spans="1:14" x14ac:dyDescent="0.35">
      <c r="A834" s="48"/>
      <c r="B834" s="48"/>
      <c r="C834" s="48"/>
      <c r="D834" s="1" t="s">
        <v>3</v>
      </c>
      <c r="E834" s="1" t="s">
        <v>41</v>
      </c>
      <c r="F834" s="1">
        <v>365</v>
      </c>
      <c r="G834" s="2">
        <v>139174.20000000001</v>
      </c>
      <c r="H834" s="2">
        <v>313020.59999999998</v>
      </c>
      <c r="I834" s="2">
        <v>462207.9</v>
      </c>
      <c r="J834" s="2">
        <v>914402.7</v>
      </c>
      <c r="K834" s="2">
        <v>2510</v>
      </c>
      <c r="L834" s="2"/>
      <c r="M834" s="2"/>
      <c r="N834" s="1"/>
    </row>
    <row r="835" spans="1:14" x14ac:dyDescent="0.35">
      <c r="A835" s="48"/>
      <c r="B835" s="48"/>
      <c r="C835" s="48"/>
      <c r="D835" s="1" t="s">
        <v>3</v>
      </c>
      <c r="E835" s="1" t="s">
        <v>41</v>
      </c>
      <c r="F835" s="1">
        <v>365</v>
      </c>
      <c r="G835" s="2">
        <v>184691.7</v>
      </c>
      <c r="H835" s="2">
        <v>441547.2</v>
      </c>
      <c r="I835" s="2">
        <v>691099.2</v>
      </c>
      <c r="J835" s="2">
        <v>1317338.1000000001</v>
      </c>
      <c r="K835" s="2">
        <v>3037</v>
      </c>
      <c r="L835" s="2"/>
      <c r="M835" s="2"/>
      <c r="N835" s="1"/>
    </row>
    <row r="836" spans="1:14" x14ac:dyDescent="0.35">
      <c r="A836" s="48"/>
      <c r="B836" s="48"/>
      <c r="C836" s="48"/>
      <c r="D836" s="1" t="s">
        <v>2</v>
      </c>
      <c r="E836" s="1" t="s">
        <v>41</v>
      </c>
      <c r="F836" s="1">
        <v>365</v>
      </c>
      <c r="G836" s="2">
        <v>5402.71</v>
      </c>
      <c r="H836" s="2">
        <v>16187.3</v>
      </c>
      <c r="I836" s="2">
        <v>27001.919999999998</v>
      </c>
      <c r="J836" s="2">
        <v>48591.929999999993</v>
      </c>
      <c r="K836" s="2">
        <v>360</v>
      </c>
      <c r="L836" s="2"/>
      <c r="M836" s="2"/>
      <c r="N836" s="1"/>
    </row>
    <row r="837" spans="1:14" x14ac:dyDescent="0.35">
      <c r="A837" s="48"/>
      <c r="B837" s="48"/>
      <c r="C837" s="48"/>
      <c r="D837" s="1" t="s">
        <v>3</v>
      </c>
      <c r="E837" s="1" t="s">
        <v>41</v>
      </c>
      <c r="F837" s="1">
        <v>365</v>
      </c>
      <c r="G837" s="2">
        <v>122976.3</v>
      </c>
      <c r="H837" s="2">
        <v>257473.2</v>
      </c>
      <c r="I837" s="2">
        <v>400091.1</v>
      </c>
      <c r="J837" s="2">
        <v>780540.6</v>
      </c>
      <c r="K837" s="2">
        <v>3151</v>
      </c>
      <c r="L837" s="2"/>
      <c r="M837" s="2"/>
      <c r="N837" s="1"/>
    </row>
    <row r="838" spans="1:14" x14ac:dyDescent="0.35">
      <c r="A838" s="48"/>
      <c r="B838" s="48"/>
      <c r="C838" s="48"/>
      <c r="D838" s="1" t="s">
        <v>4</v>
      </c>
      <c r="E838" s="1" t="s">
        <v>41</v>
      </c>
      <c r="F838" s="1">
        <v>365</v>
      </c>
      <c r="G838" s="2">
        <v>73806.240000000005</v>
      </c>
      <c r="H838" s="2">
        <v>163539.20000000001</v>
      </c>
      <c r="I838" s="2">
        <v>246906.4</v>
      </c>
      <c r="J838" s="2">
        <v>484251.83999999997</v>
      </c>
      <c r="K838" s="2">
        <v>1551</v>
      </c>
      <c r="L838" s="2"/>
      <c r="M838" s="2"/>
      <c r="N838" s="1"/>
    </row>
    <row r="839" spans="1:14" x14ac:dyDescent="0.35">
      <c r="A839" s="48"/>
      <c r="B839" s="48"/>
      <c r="C839" s="48"/>
      <c r="D839" s="1" t="s">
        <v>3</v>
      </c>
      <c r="E839" s="1" t="s">
        <v>41</v>
      </c>
      <c r="F839" s="1">
        <v>365</v>
      </c>
      <c r="G839" s="2">
        <v>193726.8</v>
      </c>
      <c r="H839" s="2">
        <v>482975.1</v>
      </c>
      <c r="I839" s="2">
        <v>783092.4</v>
      </c>
      <c r="J839" s="2">
        <v>1459794.2999999998</v>
      </c>
      <c r="K839" s="2">
        <v>3153</v>
      </c>
      <c r="L839" s="2"/>
      <c r="M839" s="2"/>
      <c r="N839" s="1"/>
    </row>
    <row r="840" spans="1:14" x14ac:dyDescent="0.35">
      <c r="A840" s="48"/>
      <c r="B840" s="48"/>
      <c r="C840" s="48"/>
      <c r="D840" s="1" t="s">
        <v>3</v>
      </c>
      <c r="E840" s="1" t="s">
        <v>41</v>
      </c>
      <c r="F840" s="1">
        <v>365</v>
      </c>
      <c r="G840" s="2">
        <v>120462.9</v>
      </c>
      <c r="H840" s="2">
        <v>285458.40000000002</v>
      </c>
      <c r="I840" s="2">
        <v>383078.1</v>
      </c>
      <c r="J840" s="2">
        <v>788999.4</v>
      </c>
      <c r="K840" s="2">
        <v>2584</v>
      </c>
      <c r="L840" s="2"/>
      <c r="M840" s="2"/>
      <c r="N840" s="1"/>
    </row>
    <row r="841" spans="1:14" x14ac:dyDescent="0.35">
      <c r="A841" s="48"/>
      <c r="B841" s="48"/>
      <c r="C841" s="48"/>
      <c r="D841" s="1" t="s">
        <v>3</v>
      </c>
      <c r="E841" s="1" t="s">
        <v>41</v>
      </c>
      <c r="F841" s="1">
        <v>365</v>
      </c>
      <c r="G841" s="2">
        <v>66735.3</v>
      </c>
      <c r="H841" s="2">
        <v>148958.1</v>
      </c>
      <c r="I841" s="2">
        <v>240813.6</v>
      </c>
      <c r="J841" s="2">
        <v>456507</v>
      </c>
      <c r="K841" s="2">
        <v>1517</v>
      </c>
      <c r="L841" s="2"/>
      <c r="M841" s="2"/>
      <c r="N841" s="1"/>
    </row>
    <row r="842" spans="1:14" x14ac:dyDescent="0.35">
      <c r="A842" s="48"/>
      <c r="B842" s="48"/>
      <c r="C842" s="48"/>
      <c r="D842" s="1" t="s">
        <v>3</v>
      </c>
      <c r="E842" s="1" t="s">
        <v>41</v>
      </c>
      <c r="F842" s="1">
        <v>232</v>
      </c>
      <c r="G842" s="2">
        <v>12213.32</v>
      </c>
      <c r="H842" s="2">
        <v>20707.490000000002</v>
      </c>
      <c r="I842" s="2">
        <v>30422.35</v>
      </c>
      <c r="J842" s="2">
        <v>63343.159999999996</v>
      </c>
      <c r="K842" s="2">
        <v>194</v>
      </c>
      <c r="L842" s="2"/>
      <c r="M842" s="2"/>
      <c r="N842" s="1"/>
    </row>
    <row r="843" spans="1:14" x14ac:dyDescent="0.35">
      <c r="A843" s="48"/>
      <c r="B843" s="48"/>
      <c r="C843" s="48"/>
      <c r="D843" s="1" t="s">
        <v>3</v>
      </c>
      <c r="E843" s="1" t="s">
        <v>41</v>
      </c>
      <c r="F843" s="1">
        <v>365</v>
      </c>
      <c r="G843" s="2">
        <v>19098.8</v>
      </c>
      <c r="H843" s="2">
        <v>72614.8</v>
      </c>
      <c r="I843" s="2">
        <v>82022.67</v>
      </c>
      <c r="J843" s="2">
        <v>173736.27000000002</v>
      </c>
      <c r="K843" s="2">
        <v>825</v>
      </c>
      <c r="L843" s="2"/>
      <c r="M843" s="2"/>
      <c r="N843" s="1"/>
    </row>
    <row r="844" spans="1:14" x14ac:dyDescent="0.35">
      <c r="A844" s="48"/>
      <c r="B844" s="48"/>
      <c r="C844" s="48"/>
      <c r="D844" s="1" t="s">
        <v>3</v>
      </c>
      <c r="E844" s="1" t="s">
        <v>41</v>
      </c>
      <c r="F844" s="1">
        <v>365</v>
      </c>
      <c r="G844" s="2">
        <v>34738.800000000003</v>
      </c>
      <c r="H844" s="2">
        <v>128670.39999999999</v>
      </c>
      <c r="I844" s="2">
        <v>93425.279999999999</v>
      </c>
      <c r="J844" s="2">
        <v>256834.48</v>
      </c>
      <c r="K844" s="2">
        <v>1158</v>
      </c>
      <c r="L844" s="2"/>
      <c r="M844" s="2"/>
      <c r="N844" s="1"/>
    </row>
    <row r="845" spans="1:14" x14ac:dyDescent="0.35">
      <c r="A845" s="48"/>
      <c r="B845" s="48"/>
      <c r="C845" s="48"/>
      <c r="D845" s="1" t="s">
        <v>3</v>
      </c>
      <c r="E845" s="1" t="s">
        <v>41</v>
      </c>
      <c r="F845" s="1">
        <v>365</v>
      </c>
      <c r="G845" s="2">
        <v>12972.4</v>
      </c>
      <c r="H845" s="2">
        <v>62926</v>
      </c>
      <c r="I845" s="2">
        <v>65556.990000000005</v>
      </c>
      <c r="J845" s="2">
        <v>141455.39000000001</v>
      </c>
      <c r="K845" s="2">
        <v>480</v>
      </c>
      <c r="L845" s="2"/>
      <c r="M845" s="2"/>
      <c r="N845" s="1"/>
    </row>
    <row r="846" spans="1:14" x14ac:dyDescent="0.35">
      <c r="A846" s="48"/>
      <c r="B846" s="48"/>
      <c r="C846" s="48"/>
      <c r="D846" s="1" t="s">
        <v>3</v>
      </c>
      <c r="E846" s="1" t="s">
        <v>40</v>
      </c>
      <c r="F846" s="1">
        <v>365</v>
      </c>
      <c r="G846" s="2">
        <v>200312.16</v>
      </c>
      <c r="H846" s="2">
        <v>512626.08</v>
      </c>
      <c r="I846" s="2">
        <v>724909.6</v>
      </c>
      <c r="J846" s="2">
        <v>1437847.8399999999</v>
      </c>
      <c r="K846" s="2">
        <v>3902</v>
      </c>
      <c r="L846" s="2"/>
      <c r="M846" s="2"/>
      <c r="N846" s="1"/>
    </row>
    <row r="847" spans="1:14" x14ac:dyDescent="0.35">
      <c r="A847" s="48"/>
      <c r="B847" s="48"/>
      <c r="C847" s="48"/>
      <c r="D847" s="1" t="s">
        <v>3</v>
      </c>
      <c r="E847" s="1" t="s">
        <v>41</v>
      </c>
      <c r="F847" s="1">
        <v>365</v>
      </c>
      <c r="G847" s="2">
        <v>131208.79999999999</v>
      </c>
      <c r="H847" s="2">
        <v>291335.67999999999</v>
      </c>
      <c r="I847" s="2">
        <v>361419.2</v>
      </c>
      <c r="J847" s="2">
        <v>783963.67999999993</v>
      </c>
      <c r="K847" s="2">
        <v>2420</v>
      </c>
      <c r="L847" s="2"/>
      <c r="M847" s="2"/>
      <c r="N847" s="1"/>
    </row>
    <row r="848" spans="1:14" x14ac:dyDescent="0.35">
      <c r="A848" s="48"/>
      <c r="B848" s="48"/>
      <c r="C848" s="48"/>
      <c r="D848" s="1" t="s">
        <v>3</v>
      </c>
      <c r="E848" s="1" t="s">
        <v>41</v>
      </c>
      <c r="F848" s="1">
        <v>365</v>
      </c>
      <c r="G848" s="2">
        <v>137571.89000000001</v>
      </c>
      <c r="H848" s="2">
        <v>348436.15</v>
      </c>
      <c r="I848" s="2">
        <v>573712.37</v>
      </c>
      <c r="J848" s="2">
        <v>1059720.4100000001</v>
      </c>
      <c r="K848" s="2">
        <v>3661</v>
      </c>
      <c r="L848" s="2"/>
      <c r="M848" s="2"/>
      <c r="N848" s="1"/>
    </row>
    <row r="849" spans="1:14" x14ac:dyDescent="0.35">
      <c r="A849" s="48"/>
      <c r="B849" s="48"/>
      <c r="C849" s="48"/>
      <c r="D849" s="1" t="s">
        <v>3</v>
      </c>
      <c r="E849" s="1" t="s">
        <v>41</v>
      </c>
      <c r="F849" s="1">
        <v>365</v>
      </c>
      <c r="G849" s="2">
        <v>123878.18</v>
      </c>
      <c r="H849" s="2">
        <v>278920.40999999997</v>
      </c>
      <c r="I849" s="2">
        <v>451927.8</v>
      </c>
      <c r="J849" s="2">
        <v>854726.3899999999</v>
      </c>
      <c r="K849" s="2">
        <v>2652</v>
      </c>
      <c r="L849" s="2"/>
      <c r="M849" s="2"/>
      <c r="N849" s="1"/>
    </row>
    <row r="850" spans="1:14" x14ac:dyDescent="0.35">
      <c r="A850" s="48"/>
      <c r="B850" s="48"/>
      <c r="C850" s="48"/>
      <c r="D850" s="1" t="s">
        <v>4</v>
      </c>
      <c r="E850" s="1" t="s">
        <v>41</v>
      </c>
      <c r="F850" s="1">
        <v>335</v>
      </c>
      <c r="G850" s="2">
        <v>20472.05</v>
      </c>
      <c r="H850" s="2">
        <v>75555.520000000004</v>
      </c>
      <c r="I850" s="2">
        <v>106205.06</v>
      </c>
      <c r="J850" s="2">
        <v>202232.63</v>
      </c>
      <c r="K850" s="2">
        <v>696</v>
      </c>
      <c r="L850" s="2"/>
      <c r="M850" s="2"/>
      <c r="N850" s="1"/>
    </row>
    <row r="851" spans="1:14" x14ac:dyDescent="0.35">
      <c r="A851" s="48"/>
      <c r="B851" s="48"/>
      <c r="C851" s="48"/>
      <c r="D851" s="1" t="s">
        <v>3</v>
      </c>
      <c r="E851" s="1" t="s">
        <v>41</v>
      </c>
      <c r="F851" s="1">
        <v>316</v>
      </c>
      <c r="G851" s="2">
        <v>101694.3</v>
      </c>
      <c r="H851" s="2">
        <v>278752.07</v>
      </c>
      <c r="I851" s="2">
        <v>425189.39</v>
      </c>
      <c r="J851" s="2">
        <v>805635.76</v>
      </c>
      <c r="K851" s="2">
        <v>2838</v>
      </c>
      <c r="L851" s="2"/>
      <c r="M851" s="2"/>
      <c r="N851" s="1"/>
    </row>
    <row r="852" spans="1:14" x14ac:dyDescent="0.35">
      <c r="A852" s="49"/>
      <c r="B852" s="49"/>
      <c r="C852" s="49"/>
      <c r="D852" s="3" t="s">
        <v>3</v>
      </c>
      <c r="E852" s="3" t="s">
        <v>41</v>
      </c>
      <c r="F852" s="3">
        <v>111</v>
      </c>
      <c r="G852" s="14">
        <v>0</v>
      </c>
      <c r="H852" s="14">
        <v>0</v>
      </c>
      <c r="I852" s="14">
        <v>0</v>
      </c>
      <c r="J852" s="2">
        <v>0</v>
      </c>
      <c r="K852" s="14">
        <v>0</v>
      </c>
      <c r="L852" s="14"/>
      <c r="M852" s="14"/>
      <c r="N852" s="3" t="s">
        <v>44</v>
      </c>
    </row>
  </sheetData>
  <pageMargins left="0.7" right="0.7" top="0.75" bottom="0.75" header="0.3" footer="0.3"/>
  <pageSetup paperSize="9" orientation="portrait" r:id="rId1"/>
  <headerFooter>
    <oddFooter>&amp;L&amp;1#&amp;"Calibri"&amp;8&amp;K000000For Official use only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91839A9FD1E54B934055EE941647FE" ma:contentTypeVersion="20" ma:contentTypeDescription="Create a new document." ma:contentTypeScope="" ma:versionID="4889acc6d0a0fabbdb65eff736ca2b86">
  <xsd:schema xmlns:xsd="http://www.w3.org/2001/XMLSchema" xmlns:xs="http://www.w3.org/2001/XMLSchema" xmlns:p="http://schemas.microsoft.com/office/2006/metadata/properties" xmlns:ns1="http://schemas.microsoft.com/sharepoint/v3" xmlns:ns2="22bb1572-9652-4799-87f4-00cf85b5992b" xmlns:ns3="7979ed89-640b-4b5b-af66-a44d5fa4dbe0" targetNamespace="http://schemas.microsoft.com/office/2006/metadata/properties" ma:root="true" ma:fieldsID="a24e412a3c7e46a7c7a7b963ae228548" ns1:_="" ns2:_="" ns3:_="">
    <xsd:import namespace="http://schemas.microsoft.com/sharepoint/v3"/>
    <xsd:import namespace="22bb1572-9652-4799-87f4-00cf85b5992b"/>
    <xsd:import namespace="7979ed89-640b-4b5b-af66-a44d5fa4db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Categoris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bb1572-9652-4799-87f4-00cf85b59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Categorisation" ma:index="21" nillable="true" ma:displayName="Categorisation" ma:format="Dropdown" ma:internalName="Categorisation">
      <xsd:complexType>
        <xsd:complexContent>
          <xsd:extension base="dms:MultiChoiceFillIn">
            <xsd:sequence>
              <xsd:element name="Value" maxOccurs="unbounded" minOccurs="0" nillable="true">
                <xsd:simpleType>
                  <xsd:union memberTypes="dms:Text">
                    <xsd:simpleType>
                      <xsd:restriction base="dms:Choice">
                        <xsd:enumeration value="Resilience"/>
                        <xsd:enumeration value="Net Zero"/>
                        <xsd:enumeration value="Cust Exp"/>
                        <xsd:enumeration value="Affordability"/>
                        <xsd:enumeration value="CALD"/>
                        <xsd:enumeration value="SME"/>
                      </xsd:restriction>
                    </xsd:simpleType>
                  </xsd:union>
                </xsd:simpleType>
              </xsd:element>
            </xsd:sequence>
          </xsd:extension>
        </xsd:complexContent>
      </xsd:complex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a43c2ec-38d9-4aa0-904c-c7efe2e8e1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79ed89-640b-4b5b-af66-a44d5fa4db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7c57ebc-c584-4f1b-9635-dab64e8d9de8}" ma:internalName="TaxCatchAll" ma:showField="CatchAllData" ma:web="7979ed89-640b-4b5b-af66-a44d5fa4db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2bb1572-9652-4799-87f4-00cf85b5992b">
      <Terms xmlns="http://schemas.microsoft.com/office/infopath/2007/PartnerControls"/>
    </lcf76f155ced4ddcb4097134ff3c332f>
    <TaxCatchAll xmlns="7979ed89-640b-4b5b-af66-a44d5fa4dbe0" xsi:nil="true"/>
    <Categorisation xmlns="22bb1572-9652-4799-87f4-00cf85b5992b" xsi:nil="true"/>
  </documentManagement>
</p:properties>
</file>

<file path=customXml/itemProps1.xml><?xml version="1.0" encoding="utf-8"?>
<ds:datastoreItem xmlns:ds="http://schemas.openxmlformats.org/officeDocument/2006/customXml" ds:itemID="{AF0FD16F-CDC0-4E8F-83BA-9F21C304CD26}">
  <ds:schemaRefs>
    <ds:schemaRef ds:uri="http://schemas.microsoft.com/sharepoint/v3/contenttype/forms"/>
  </ds:schemaRefs>
</ds:datastoreItem>
</file>

<file path=customXml/itemProps2.xml><?xml version="1.0" encoding="utf-8"?>
<ds:datastoreItem xmlns:ds="http://schemas.openxmlformats.org/officeDocument/2006/customXml" ds:itemID="{B05951AA-87F9-42C1-8089-47BF0332F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bb1572-9652-4799-87f4-00cf85b5992b"/>
    <ds:schemaRef ds:uri="7979ed89-640b-4b5b-af66-a44d5fa4d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835A9-1091-4B13-A911-F9D0733A7998}">
  <ds:schemaRefs>
    <ds:schemaRef ds:uri="http://www.w3.org/XML/1998/namespace"/>
    <ds:schemaRef ds:uri="22bb1572-9652-4799-87f4-00cf85b5992b"/>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7979ed89-640b-4b5b-af66-a44d5fa4dbe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Coverpage</vt:lpstr>
      <vt:lpstr>Analysis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Virgina Kwan</dc:creator>
  <cp:lastModifiedBy>Stefanie Strauss</cp:lastModifiedBy>
  <dcterms:created xsi:type="dcterms:W3CDTF">2022-10-17T05:05:16Z</dcterms:created>
  <dcterms:modified xsi:type="dcterms:W3CDTF">2023-11-30T00:58:28Z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5930eb-db2c-4917-a4e2-4c584d225a4f_Enabled">
    <vt:lpwstr>true</vt:lpwstr>
  </property>
  <property fmtid="{D5CDD505-2E9C-101B-9397-08002B2CF9AE}" pid="3" name="MSIP_Label_895930eb-db2c-4917-a4e2-4c584d225a4f_SetDate">
    <vt:lpwstr>2022-10-27T00:13:11Z</vt:lpwstr>
  </property>
  <property fmtid="{D5CDD505-2E9C-101B-9397-08002B2CF9AE}" pid="4" name="MSIP_Label_895930eb-db2c-4917-a4e2-4c584d225a4f_Method">
    <vt:lpwstr>Standard</vt:lpwstr>
  </property>
  <property fmtid="{D5CDD505-2E9C-101B-9397-08002B2CF9AE}" pid="5" name="MSIP_Label_895930eb-db2c-4917-a4e2-4c584d225a4f_Name">
    <vt:lpwstr>AG-For Official use only</vt:lpwstr>
  </property>
  <property fmtid="{D5CDD505-2E9C-101B-9397-08002B2CF9AE}" pid="6" name="MSIP_Label_895930eb-db2c-4917-a4e2-4c584d225a4f_SiteId">
    <vt:lpwstr>11302428-4f10-4c14-a17f-b368bb82853d</vt:lpwstr>
  </property>
  <property fmtid="{D5CDD505-2E9C-101B-9397-08002B2CF9AE}" pid="7" name="MSIP_Label_895930eb-db2c-4917-a4e2-4c584d225a4f_ActionId">
    <vt:lpwstr>f80153f3-0b36-4156-8286-414f79432fca</vt:lpwstr>
  </property>
  <property fmtid="{D5CDD505-2E9C-101B-9397-08002B2CF9AE}" pid="8" name="MSIP_Label_895930eb-db2c-4917-a4e2-4c584d225a4f_ContentBits">
    <vt:lpwstr>2</vt:lpwstr>
  </property>
  <property fmtid="{D5CDD505-2E9C-101B-9397-08002B2CF9AE}" pid="9" name="ContentTypeId">
    <vt:lpwstr>0x010100C491839A9FD1E54B934055EE941647FE</vt:lpwstr>
  </property>
  <property fmtid="{D5CDD505-2E9C-101B-9397-08002B2CF9AE}" pid="10" name="MediaServiceImageTags">
    <vt:lpwstr/>
  </property>
</Properties>
</file>